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500" firstSheet="4" activeTab="4"/>
  </bookViews>
  <sheets>
    <sheet name="1.收入" sheetId="4" r:id="rId1"/>
    <sheet name="2.支出" sheetId="5" r:id="rId2"/>
    <sheet name="3.平衡表" sheetId="6" r:id="rId3"/>
    <sheet name="4.本级收入" sheetId="7" r:id="rId4"/>
    <sheet name="5.本级支出" sheetId="46" r:id="rId5"/>
    <sheet name="6.本级平衡表" sheetId="8" r:id="rId6"/>
    <sheet name="7.本级支出经济分类" sheetId="47" r:id="rId7"/>
    <sheet name="8.本级经济分类基本支出" sheetId="49" r:id="rId8"/>
    <sheet name="9.一般公共预算对下补助" sheetId="19" r:id="rId9"/>
    <sheet name="10.转移支付分地区" sheetId="20" r:id="rId10"/>
    <sheet name="11.本级基本建设支出" sheetId="31" r:id="rId11"/>
    <sheet name="12.本级重大投资计划和项目情况表" sheetId="32" r:id="rId12"/>
    <sheet name="13.基金收入" sheetId="9" r:id="rId13"/>
    <sheet name="14.基金支出" sheetId="10" r:id="rId14"/>
    <sheet name="15.基金平衡表" sheetId="11" r:id="rId15"/>
    <sheet name="16.本级基金收入" sheetId="12" r:id="rId16"/>
    <sheet name="17.本级基金支出" sheetId="15" r:id="rId17"/>
    <sheet name="18.本级基金平衡" sheetId="13" r:id="rId18"/>
    <sheet name="19.基金对下补助" sheetId="17" r:id="rId19"/>
    <sheet name="20.国资收入" sheetId="39" r:id="rId20"/>
    <sheet name="21.国资支出" sheetId="40" r:id="rId21"/>
    <sheet name="22.国资平衡表" sheetId="41" r:id="rId22"/>
    <sheet name="23.本级国资收入" sheetId="42" r:id="rId23"/>
    <sheet name="24.本级国资支出" sheetId="43" r:id="rId24"/>
    <sheet name="25.本级国资平衡表" sheetId="44" r:id="rId25"/>
    <sheet name="26.国资对下补助" sheetId="45" r:id="rId26"/>
    <sheet name="27.社保基金收入" sheetId="63" r:id="rId27"/>
    <sheet name="28.社保基金支出" sheetId="64" r:id="rId28"/>
    <sheet name="29.社保基金平衡表" sheetId="35" r:id="rId29"/>
    <sheet name="30.本级社保基金收入" sheetId="36" r:id="rId30"/>
    <sheet name="31.本级社保基金支出" sheetId="37" r:id="rId31"/>
    <sheet name="32.本级社保基金平衡表" sheetId="38" r:id="rId32"/>
    <sheet name="33. 2025年地方政府债务限额及余额预算情况表" sheetId="65" r:id="rId33"/>
    <sheet name="34.地方政府一般债务余额情况表" sheetId="66" r:id="rId34"/>
    <sheet name="35. 地方政府专项债务余额情况表" sheetId="67" r:id="rId35"/>
    <sheet name="36. 地方政府债券发行及还本付息情况表" sheetId="68" r:id="rId36"/>
    <sheet name="37.  2025年本级地方政府专项债务表" sheetId="69" r:id="rId37"/>
    <sheet name="38. 2025年本级新增政府债券项目实施" sheetId="70" r:id="rId38"/>
    <sheet name="39 . 2024年地方政府债务限额提前下达情况表" sheetId="71" r:id="rId39"/>
    <sheet name="40. 2026年年初新增地方政府债券资金安排表" sheetId="72" r:id="rId40"/>
  </sheets>
  <externalReferences>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s>
  <definedNames>
    <definedName name="_xlnm._FilterDatabase" localSheetId="20" hidden="1">'21.国资支出'!$A$5:$D$20</definedName>
    <definedName name="_xlnm._FilterDatabase" localSheetId="18" hidden="1">'19.基金对下补助'!$A$4:$B$8</definedName>
    <definedName name="_______________A01">#REF!</definedName>
    <definedName name="_______________A08">'[1]A01-1'!$A$5:$C$36</definedName>
    <definedName name="____1A01_">#REF!</definedName>
    <definedName name="____2A08_">'[3]A01-1'!$A$5:$C$36</definedName>
    <definedName name="____A01">#REF!</definedName>
    <definedName name="____A08">'[4]A01-1'!$A$5:$C$36</definedName>
    <definedName name="___1A01_">#REF!</definedName>
    <definedName name="___2A08_">'[1]A01-1'!$A$5:$C$36</definedName>
    <definedName name="___A01">#REF!</definedName>
    <definedName name="___A08">'[4]A01-1'!$A$5:$C$36</definedName>
    <definedName name="__1A01_">#REF!</definedName>
    <definedName name="__2A01_">#REF!</definedName>
    <definedName name="__2A08_">'[1]A01-1'!$A$5:$C$36</definedName>
    <definedName name="__4A08_">'[1]A01-1'!$A$5:$C$36</definedName>
    <definedName name="__A01">#REF!</definedName>
    <definedName name="__A08">'[1]A01-1'!$A$5:$C$36</definedName>
    <definedName name="_1A01_">#REF!</definedName>
    <definedName name="_2A01_">#REF!</definedName>
    <definedName name="_2A08_">'[5]A01-1'!$A$5:$C$36</definedName>
    <definedName name="_4A08_">'[1]A01-1'!$A$5:$C$36</definedName>
    <definedName name="_A01">#REF!</definedName>
    <definedName name="_A08">'[1]A01-1'!$A$5:$C$36</definedName>
    <definedName name="_a8756">'[6]A01-1'!$A$5:$C$36</definedName>
    <definedName name="_qyc1234">#REF!</definedName>
    <definedName name="a">#N/A</definedName>
    <definedName name="______________A01">#REF!</definedName>
    <definedName name="________________A08">'[6]A01-1'!$A$5:$C$36</definedName>
    <definedName name="b">#N/A</definedName>
    <definedName name="d">#N/A</definedName>
    <definedName name="Database" hidden="1">#REF!</definedName>
    <definedName name="e">#N/A</definedName>
    <definedName name="f">#N/A</definedName>
    <definedName name="g">#N/A</definedName>
    <definedName name="h">#N/A</definedName>
    <definedName name="i">#N/A</definedName>
    <definedName name="j">#N/A</definedName>
    <definedName name="k">#N/A</definedName>
    <definedName name="l">#N/A</definedName>
    <definedName name="m">#N/A</definedName>
    <definedName name="MAILMERGEMODE">"OneWorksheet"</definedName>
    <definedName name="n">#N/A</definedName>
    <definedName name="_xlnm.Print_Area" localSheetId="0">'1.收入'!$A$1:$B$30</definedName>
    <definedName name="_xlnm.Print_Area">#N/A</definedName>
    <definedName name="_xlnm.Print_Titles">#N/A</definedName>
    <definedName name="___________qyc1234">#REF!</definedName>
    <definedName name="s">#N/A</definedName>
    <definedName name="地区名称">#REF!</definedName>
    <definedName name="支出">#REF!</definedName>
    <definedName name="_____A01">#REF!</definedName>
    <definedName name="_____A08">'[7]A01-1'!$A$5:$C$36</definedName>
    <definedName name="__qyc1234">#REF!</definedName>
    <definedName name="______A01">#REF!</definedName>
    <definedName name="______A08">'[7]A01-1'!$A$5:$C$36</definedName>
    <definedName name="___qyc1234">#REF!</definedName>
    <definedName name="____________A01">#REF!</definedName>
    <definedName name="____________A08">'[9]A01-1'!$A$5:$C$36</definedName>
    <definedName name="___________A01">#REF!</definedName>
    <definedName name="___________A08">'[9]A01-1'!$A$5:$C$36</definedName>
    <definedName name="__________A01">#REF!</definedName>
    <definedName name="__________A08">'[9]A01-1'!$A$5:$C$36</definedName>
    <definedName name="_________qyc1234">#REF!</definedName>
    <definedName name="________A08">'[9]A01-1'!$A$5:$C$36</definedName>
    <definedName name="________qyc1234">#REF!</definedName>
    <definedName name="_______qyc1234">#REF!</definedName>
    <definedName name="_________A08">'[8]A01-1'!$A$5:$C$36</definedName>
    <definedName name="________A01">#REF!</definedName>
    <definedName name="_______A01">#REF!</definedName>
    <definedName name="_______A08">'[10]A01-1'!$A$5:$C$36</definedName>
    <definedName name="_____qyc1234">#REF!</definedName>
    <definedName name="____qyc1234">#REF!</definedName>
    <definedName name="_________A01">#REF!</definedName>
    <definedName name="_____________A08">'[13]A01-1'!$A$5:$C$36</definedName>
    <definedName name="______qyc1234">#REF!</definedName>
    <definedName name="分类">#REF!</definedName>
    <definedName name="行业">[11]Sheet1!$W$2:$W$9</definedName>
    <definedName name="市州">[11]Sheet1!$A$2:$U$2</definedName>
    <definedName name="形式">#REF!</definedName>
    <definedName name="性质">[12]Sheet2!$A$1:$A$4</definedName>
    <definedName name="_____________A01">#REF!</definedName>
    <definedName name="______________A08">'[14]A01-1'!$A$5:$C$36</definedName>
    <definedName name="__________qyc1234">#REF!</definedName>
    <definedName name="___A01" localSheetId="1">#REF!</definedName>
    <definedName name="___A08" localSheetId="1">'[2]A01-1'!$A$5:$C$36</definedName>
    <definedName name="Database" localSheetId="1" hidden="1">#REF!</definedName>
    <definedName name="_xlnm.Print_Area" localSheetId="1">'2.支出'!$A$1:$F$31</definedName>
    <definedName name="_xlnm.Print_Area" localSheetId="2">'3.平衡表'!$A$1:$D$32</definedName>
    <definedName name="_xlnm.Print_Titles" localSheetId="2">'3.平衡表'!$1:$3</definedName>
    <definedName name="地区名称" localSheetId="2">#REF!</definedName>
    <definedName name="_xlnm.Print_Area" localSheetId="3">'4.本级收入'!$A$1:$B$30</definedName>
    <definedName name="_______________A01" localSheetId="5">#REF!</definedName>
    <definedName name="____1A01_" localSheetId="5">#REF!</definedName>
    <definedName name="____A01" localSheetId="5">#REF!</definedName>
    <definedName name="___1A01_" localSheetId="5">#REF!</definedName>
    <definedName name="___A01" localSheetId="5">#REF!</definedName>
    <definedName name="__1A01_" localSheetId="5">#REF!</definedName>
    <definedName name="__A01" localSheetId="5">#REF!</definedName>
    <definedName name="_1A01_" localSheetId="5">#REF!</definedName>
    <definedName name="_2A01_" localSheetId="5">#REF!</definedName>
    <definedName name="_A01" localSheetId="5">#REF!</definedName>
    <definedName name="Database" localSheetId="5" hidden="1">#REF!</definedName>
    <definedName name="_xlnm.Print_Titles" localSheetId="5">'6.本级平衡表'!$1:$4</definedName>
    <definedName name="地区名称" localSheetId="5">#REF!</definedName>
    <definedName name="支出" localSheetId="5">#REF!</definedName>
    <definedName name="_______________A08" localSheetId="5">'[1]A01-1'!$A$5:$C$36</definedName>
    <definedName name="____2A08_" localSheetId="5">'[3]A01-1'!$A$5:$C$36</definedName>
    <definedName name="____A08" localSheetId="5">'[4]A01-1'!$A$5:$C$36</definedName>
    <definedName name="___2A08_" localSheetId="5">'[1]A01-1'!$A$5:$C$36</definedName>
    <definedName name="___A08" localSheetId="5">'[4]A01-1'!$A$5:$C$36</definedName>
    <definedName name="__2A01_" localSheetId="5">#REF!</definedName>
    <definedName name="__2A08_" localSheetId="5">'[1]A01-1'!$A$5:$C$36</definedName>
    <definedName name="__4A08_" localSheetId="5">'[1]A01-1'!$A$5:$C$36</definedName>
    <definedName name="__A08" localSheetId="5">'[1]A01-1'!$A$5:$C$36</definedName>
    <definedName name="_2A08_" localSheetId="5">'[5]A01-1'!$A$5:$C$36</definedName>
    <definedName name="_4A08_" localSheetId="5">'[1]A01-1'!$A$5:$C$36</definedName>
    <definedName name="_A08" localSheetId="5">'[1]A01-1'!$A$5:$C$36</definedName>
    <definedName name="_a8756" localSheetId="5">'[6]A01-1'!$A$5:$C$36</definedName>
    <definedName name="_qyc1234" localSheetId="5">#REF!</definedName>
    <definedName name="________________A01" localSheetId="5">#REF!</definedName>
    <definedName name="_________________A08" localSheetId="5">'[6]A01-1'!$A$5:$C$36</definedName>
    <definedName name="_xlnm.Print_Area" localSheetId="5">'6.本级平衡表'!$A$1:$D$32</definedName>
    <definedName name="____________qyc1234" localSheetId="5">#REF!</definedName>
    <definedName name="_______________A01" localSheetId="12">#REF!</definedName>
    <definedName name="_______________A08" localSheetId="12">'[15]A01-1'!$A$5:$C$36</definedName>
    <definedName name="____1A01_" localSheetId="12">#REF!</definedName>
    <definedName name="____2A08_" localSheetId="12">'[17]A01-1'!$A$5:$C$36</definedName>
    <definedName name="____A01" localSheetId="12">#REF!</definedName>
    <definedName name="____A08" localSheetId="12">'[18]A01-1'!$A$5:$C$36</definedName>
    <definedName name="___1A01_" localSheetId="12">#REF!</definedName>
    <definedName name="___2A08_" localSheetId="12">'[15]A01-1'!$A$5:$C$36</definedName>
    <definedName name="___A01" localSheetId="12">#REF!</definedName>
    <definedName name="___A08" localSheetId="12">'[18]A01-1'!$A$5:$C$36</definedName>
    <definedName name="__1A01_" localSheetId="12">#REF!</definedName>
    <definedName name="__2A01_" localSheetId="12">#REF!</definedName>
    <definedName name="__2A08_" localSheetId="12">'[15]A01-1'!$A$5:$C$36</definedName>
    <definedName name="__4A08_" localSheetId="12">'[15]A01-1'!$A$5:$C$36</definedName>
    <definedName name="__A01" localSheetId="12">#REF!</definedName>
    <definedName name="__A08" localSheetId="12">'[15]A01-1'!$A$5:$C$36</definedName>
    <definedName name="_1A01_" localSheetId="12">#REF!</definedName>
    <definedName name="_2A01_" localSheetId="12">#REF!</definedName>
    <definedName name="_2A08_" localSheetId="12">'[19]A01-1'!$A$5:$C$36</definedName>
    <definedName name="_4A08_" localSheetId="12">'[15]A01-1'!$A$5:$C$36</definedName>
    <definedName name="_A01" localSheetId="12">#REF!</definedName>
    <definedName name="_A08" localSheetId="12">'[15]A01-1'!$A$5:$C$36</definedName>
    <definedName name="_a8756" localSheetId="12">'[20]A01-1'!$A$5:$C$36</definedName>
    <definedName name="_qyc1234" localSheetId="12">#REF!</definedName>
    <definedName name="Database" localSheetId="12" hidden="1">#REF!</definedName>
    <definedName name="_xlnm.Print_Titles" localSheetId="12">'13.基金收入'!$1:$4</definedName>
    <definedName name="_____________qyc1234" localSheetId="12">#REF!</definedName>
    <definedName name="地区名称" localSheetId="12">#REF!</definedName>
    <definedName name="支出" localSheetId="12">#REF!</definedName>
    <definedName name="_____________A01" localSheetId="12">#REF!</definedName>
    <definedName name="______________A08" localSheetId="12">'[21]A01-1'!$A$5:$C$36</definedName>
    <definedName name="__________qyc1234" localSheetId="12">#REF!</definedName>
    <definedName name="_________________A01" localSheetId="12">#REF!</definedName>
    <definedName name="__________________A08" localSheetId="12">'[20]A01-1'!$A$5:$C$36</definedName>
    <definedName name="_xlnm.Print_Area" localSheetId="12">'13.基金收入'!$A$1:$B$28</definedName>
    <definedName name="_______________A01" localSheetId="13">#REF!</definedName>
    <definedName name="_______________A08" localSheetId="13">'[15]A01-1'!$A$5:$C$36</definedName>
    <definedName name="____1A01_" localSheetId="13">#REF!</definedName>
    <definedName name="____2A08_" localSheetId="13">'[17]A01-1'!$A$5:$C$36</definedName>
    <definedName name="____A01" localSheetId="13">#REF!</definedName>
    <definedName name="____A08" localSheetId="13">'[18]A01-1'!$A$5:$C$36</definedName>
    <definedName name="___1A01_" localSheetId="13">#REF!</definedName>
    <definedName name="___2A08_" localSheetId="13">'[15]A01-1'!$A$5:$C$36</definedName>
    <definedName name="___A01" localSheetId="13">#REF!</definedName>
    <definedName name="___A08" localSheetId="13">'[18]A01-1'!$A$5:$C$36</definedName>
    <definedName name="__1A01_" localSheetId="13">#REF!</definedName>
    <definedName name="__2A01_" localSheetId="13">#REF!</definedName>
    <definedName name="__2A08_" localSheetId="13">'[15]A01-1'!$A$5:$C$36</definedName>
    <definedName name="__4A08_" localSheetId="13">'[15]A01-1'!$A$5:$C$36</definedName>
    <definedName name="__A01" localSheetId="13">#REF!</definedName>
    <definedName name="__A08" localSheetId="13">'[15]A01-1'!$A$5:$C$36</definedName>
    <definedName name="_1A01_" localSheetId="13">#REF!</definedName>
    <definedName name="_2A01_" localSheetId="13">#REF!</definedName>
    <definedName name="_2A08_" localSheetId="13">'[19]A01-1'!$A$5:$C$36</definedName>
    <definedName name="_4A08_" localSheetId="13">'[15]A01-1'!$A$5:$C$36</definedName>
    <definedName name="_A01" localSheetId="13">#REF!</definedName>
    <definedName name="_A08" localSheetId="13">'[15]A01-1'!$A$5:$C$36</definedName>
    <definedName name="_a8756" localSheetId="13">'[20]A01-1'!$A$5:$C$36</definedName>
    <definedName name="_qyc1234" localSheetId="13">#REF!</definedName>
    <definedName name="Database" localSheetId="13" hidden="1">#REF!</definedName>
    <definedName name="_xlnm.Print_Titles" localSheetId="13">'14.基金支出'!$1:$4</definedName>
    <definedName name="______________qyc1234" localSheetId="13">#REF!</definedName>
    <definedName name="地区名称" localSheetId="13">#REF!</definedName>
    <definedName name="支出" localSheetId="13">#REF!</definedName>
    <definedName name="_____________A01" localSheetId="13">#REF!</definedName>
    <definedName name="______________A08" localSheetId="13">'[21]A01-1'!$A$5:$C$36</definedName>
    <definedName name="__________qyc1234" localSheetId="13">#REF!</definedName>
    <definedName name="__________________A01" localSheetId="13">#REF!</definedName>
    <definedName name="___________________A08" localSheetId="13">'[20]A01-1'!$A$5:$C$36</definedName>
    <definedName name="_xlnm.Print_Area" localSheetId="13">'14.基金支出'!$A$1:$B$53</definedName>
    <definedName name="_______________A01" localSheetId="14">#REF!</definedName>
    <definedName name="_______________A08" localSheetId="14">'[15]A01-1'!$A$5:$C$36</definedName>
    <definedName name="____1A01_" localSheetId="14">#REF!</definedName>
    <definedName name="____2A08_" localSheetId="14">'[17]A01-1'!$A$5:$C$36</definedName>
    <definedName name="____A01" localSheetId="14">#REF!</definedName>
    <definedName name="____A08" localSheetId="14">'[18]A01-1'!$A$5:$C$36</definedName>
    <definedName name="___1A01_" localSheetId="14">#REF!</definedName>
    <definedName name="___2A08_" localSheetId="14">'[15]A01-1'!$A$5:$C$36</definedName>
    <definedName name="___A01" localSheetId="14">#REF!</definedName>
    <definedName name="___A08" localSheetId="14">'[18]A01-1'!$A$5:$C$36</definedName>
    <definedName name="__1A01_" localSheetId="14">#REF!</definedName>
    <definedName name="__2A01_" localSheetId="14">#REF!</definedName>
    <definedName name="__2A08_" localSheetId="14">'[15]A01-1'!$A$5:$C$36</definedName>
    <definedName name="__4A08_" localSheetId="14">'[15]A01-1'!$A$5:$C$36</definedName>
    <definedName name="__A01" localSheetId="14">#REF!</definedName>
    <definedName name="__A08" localSheetId="14">'[15]A01-1'!$A$5:$C$36</definedName>
    <definedName name="_1A01_" localSheetId="14">#REF!</definedName>
    <definedName name="_2A01_" localSheetId="14">#REF!</definedName>
    <definedName name="_2A08_" localSheetId="14">'[19]A01-1'!$A$5:$C$36</definedName>
    <definedName name="_4A08_" localSheetId="14">'[15]A01-1'!$A$5:$C$36</definedName>
    <definedName name="_A01" localSheetId="14">#REF!</definedName>
    <definedName name="_A08" localSheetId="14">'[15]A01-1'!$A$5:$C$36</definedName>
    <definedName name="_a8756" localSheetId="14">'[20]A01-1'!$A$5:$C$36</definedName>
    <definedName name="_qyc1234" localSheetId="14">#REF!</definedName>
    <definedName name="Database" localSheetId="14" hidden="1">#REF!</definedName>
    <definedName name="_______________qyc1234" localSheetId="14">#REF!</definedName>
    <definedName name="地区名称" localSheetId="14">#REF!</definedName>
    <definedName name="支出" localSheetId="14">#REF!</definedName>
    <definedName name="___________A01" localSheetId="14">#REF!</definedName>
    <definedName name="___________A08" localSheetId="14">'[16]A01-1'!$A$5:$C$36</definedName>
    <definedName name="_____________A01" localSheetId="14">#REF!</definedName>
    <definedName name="______________A08" localSheetId="14">'[21]A01-1'!$A$5:$C$36</definedName>
    <definedName name="__________qyc1234" localSheetId="14">#REF!</definedName>
    <definedName name="___________________A01" localSheetId="14">#REF!</definedName>
    <definedName name="____________________A08" localSheetId="14">'[20]A01-1'!$A$5:$C$36</definedName>
    <definedName name="_xlnm.Print_Area" localSheetId="14">'15.基金平衡表'!$A$1:$D$13</definedName>
    <definedName name="_______________A01" localSheetId="15">#REF!</definedName>
    <definedName name="_______________A08" localSheetId="15">'[15]A01-1'!$A$5:$C$36</definedName>
    <definedName name="____1A01_" localSheetId="15">#REF!</definedName>
    <definedName name="____2A08_" localSheetId="15">'[17]A01-1'!$A$5:$C$36</definedName>
    <definedName name="____A01" localSheetId="15">#REF!</definedName>
    <definedName name="____A08" localSheetId="15">'[18]A01-1'!$A$5:$C$36</definedName>
    <definedName name="___1A01_" localSheetId="15">#REF!</definedName>
    <definedName name="___2A08_" localSheetId="15">'[15]A01-1'!$A$5:$C$36</definedName>
    <definedName name="___A01" localSheetId="15">#REF!</definedName>
    <definedName name="___A08" localSheetId="15">'[18]A01-1'!$A$5:$C$36</definedName>
    <definedName name="__1A01_" localSheetId="15">#REF!</definedName>
    <definedName name="__2A01_" localSheetId="15">#REF!</definedName>
    <definedName name="__2A08_" localSheetId="15">'[15]A01-1'!$A$5:$C$36</definedName>
    <definedName name="__4A08_" localSheetId="15">'[15]A01-1'!$A$5:$C$36</definedName>
    <definedName name="__A01" localSheetId="15">#REF!</definedName>
    <definedName name="__A08" localSheetId="15">'[15]A01-1'!$A$5:$C$36</definedName>
    <definedName name="_1A01_" localSheetId="15">#REF!</definedName>
    <definedName name="_2A01_" localSheetId="15">#REF!</definedName>
    <definedName name="_2A08_" localSheetId="15">'[19]A01-1'!$A$5:$C$36</definedName>
    <definedName name="_4A08_" localSheetId="15">'[15]A01-1'!$A$5:$C$36</definedName>
    <definedName name="_A01" localSheetId="15">#REF!</definedName>
    <definedName name="_A08" localSheetId="15">'[15]A01-1'!$A$5:$C$36</definedName>
    <definedName name="_a8756" localSheetId="15">'[20]A01-1'!$A$5:$C$36</definedName>
    <definedName name="_qyc1234" localSheetId="15">#REF!</definedName>
    <definedName name="Database" localSheetId="15" hidden="1">#REF!</definedName>
    <definedName name="_xlnm.Print_Titles" localSheetId="15">'16.本级基金收入'!$1:$4</definedName>
    <definedName name="________________qyc1234" localSheetId="15">#REF!</definedName>
    <definedName name="地区名称" localSheetId="15">#REF!</definedName>
    <definedName name="支出" localSheetId="15">#REF!</definedName>
    <definedName name="_____________A01" localSheetId="15">#REF!</definedName>
    <definedName name="______________A08" localSheetId="15">'[21]A01-1'!$A$5:$C$36</definedName>
    <definedName name="__________qyc1234" localSheetId="15">#REF!</definedName>
    <definedName name="____________________A01" localSheetId="15">#REF!</definedName>
    <definedName name="_____________________A08" localSheetId="15">'[20]A01-1'!$A$5:$C$36</definedName>
    <definedName name="_xlnm.Print_Area" localSheetId="15">'16.本级基金收入'!$A$1:$B$25</definedName>
    <definedName name="_______________A01" localSheetId="17">#REF!</definedName>
    <definedName name="_______________A08" localSheetId="17">'[15]A01-1'!$A$5:$C$36</definedName>
    <definedName name="____1A01_" localSheetId="17">#REF!</definedName>
    <definedName name="____2A08_" localSheetId="17">'[17]A01-1'!$A$5:$C$36</definedName>
    <definedName name="____A01" localSheetId="17">#REF!</definedName>
    <definedName name="____A08" localSheetId="17">'[18]A01-1'!$A$5:$C$36</definedName>
    <definedName name="___1A01_" localSheetId="17">#REF!</definedName>
    <definedName name="___2A08_" localSheetId="17">'[15]A01-1'!$A$5:$C$36</definedName>
    <definedName name="___A01" localSheetId="17">#REF!</definedName>
    <definedName name="___A08" localSheetId="17">'[18]A01-1'!$A$5:$C$36</definedName>
    <definedName name="__1A01_" localSheetId="17">#REF!</definedName>
    <definedName name="__2A01_" localSheetId="17">#REF!</definedName>
    <definedName name="__2A08_" localSheetId="17">'[15]A01-1'!$A$5:$C$36</definedName>
    <definedName name="__4A08_" localSheetId="17">'[15]A01-1'!$A$5:$C$36</definedName>
    <definedName name="__A01" localSheetId="17">#REF!</definedName>
    <definedName name="__A08" localSheetId="17">'[15]A01-1'!$A$5:$C$36</definedName>
    <definedName name="_1A01_" localSheetId="17">#REF!</definedName>
    <definedName name="_2A01_" localSheetId="17">#REF!</definedName>
    <definedName name="_2A08_" localSheetId="17">'[19]A01-1'!$A$5:$C$36</definedName>
    <definedName name="_4A08_" localSheetId="17">'[15]A01-1'!$A$5:$C$36</definedName>
    <definedName name="_A01" localSheetId="17">#REF!</definedName>
    <definedName name="_A08" localSheetId="17">'[15]A01-1'!$A$5:$C$36</definedName>
    <definedName name="_a8756" localSheetId="17">'[20]A01-1'!$A$5:$C$36</definedName>
    <definedName name="_qyc1234" localSheetId="17">#REF!</definedName>
    <definedName name="Database" localSheetId="17" hidden="1">#REF!</definedName>
    <definedName name="_________________qyc1234" localSheetId="17">#REF!</definedName>
    <definedName name="地区名称" localSheetId="17">#REF!</definedName>
    <definedName name="支出" localSheetId="17">#REF!</definedName>
    <definedName name="____________A01" localSheetId="17">#REF!</definedName>
    <definedName name="____________A08" localSheetId="17">'[16]A01-1'!$A$5:$C$36</definedName>
    <definedName name="_____________A01" localSheetId="17">#REF!</definedName>
    <definedName name="______________A08" localSheetId="17">'[21]A01-1'!$A$5:$C$36</definedName>
    <definedName name="__________qyc1234" localSheetId="17">#REF!</definedName>
    <definedName name="_____________________A01" localSheetId="17">#REF!</definedName>
    <definedName name="______________________A08" localSheetId="17">'[20]A01-1'!$A$5:$C$36</definedName>
    <definedName name="_xlnm.Print_Area" localSheetId="17">'18.本级基金平衡'!$A$1:$D$12</definedName>
    <definedName name="_______________A01" localSheetId="16">#REF!</definedName>
    <definedName name="_______________A08" localSheetId="16">'[35]A01-1'!$A$5:$C$36</definedName>
    <definedName name="____1A01_" localSheetId="16">#REF!</definedName>
    <definedName name="____2A08_" localSheetId="16">'[36]A01-1'!$A$5:$C$36</definedName>
    <definedName name="____A01" localSheetId="16">#REF!</definedName>
    <definedName name="____A08" localSheetId="16">'[38]A01-1'!$A$5:$C$36</definedName>
    <definedName name="___1A01_" localSheetId="16">#REF!</definedName>
    <definedName name="___2A08_" localSheetId="16">'[35]A01-1'!$A$5:$C$36</definedName>
    <definedName name="___A01" localSheetId="16">#REF!</definedName>
    <definedName name="___A08" localSheetId="16">'[38]A01-1'!$A$5:$C$36</definedName>
    <definedName name="__1A01_" localSheetId="16">#REF!</definedName>
    <definedName name="__2A01_" localSheetId="16">#REF!</definedName>
    <definedName name="__2A08_" localSheetId="16">'[35]A01-1'!$A$5:$C$36</definedName>
    <definedName name="__4A08_" localSheetId="16">'[35]A01-1'!$A$5:$C$36</definedName>
    <definedName name="__A01" localSheetId="16">#REF!</definedName>
    <definedName name="__A08" localSheetId="16">'[35]A01-1'!$A$5:$C$36</definedName>
    <definedName name="_1A01_" localSheetId="16">#REF!</definedName>
    <definedName name="_2A01_" localSheetId="16">#REF!</definedName>
    <definedName name="_2A08_" localSheetId="16">'[37]A01-1'!$A$5:$C$36</definedName>
    <definedName name="_4A08_" localSheetId="16">'[35]A01-1'!$A$5:$C$36</definedName>
    <definedName name="_A01" localSheetId="16">#REF!</definedName>
    <definedName name="_A08" localSheetId="16">'[35]A01-1'!$A$5:$C$36</definedName>
    <definedName name="_a8756" localSheetId="16">'[7]A01-1'!$A$5:$C$36</definedName>
    <definedName name="_qyc1234" localSheetId="16">#REF!</definedName>
    <definedName name="_____A01" localSheetId="16">#REF!</definedName>
    <definedName name="Database" localSheetId="16" hidden="1">#REF!</definedName>
    <definedName name="__qyc1234" localSheetId="16">#REF!</definedName>
    <definedName name="地区名称" localSheetId="16">#REF!</definedName>
    <definedName name="支出" localSheetId="16">#REF!</definedName>
    <definedName name="_______A01" localSheetId="16">#REF!</definedName>
    <definedName name="_______A08" localSheetId="16">'[7]A01-1'!$A$5:$C$36</definedName>
    <definedName name="_xlnm.Print_Titles" localSheetId="16">'17.本级基金支出'!$1:$3</definedName>
    <definedName name="____qyc1234" localSheetId="16">#REF!</definedName>
    <definedName name="______A01" localSheetId="16">#REF!</definedName>
    <definedName name="___qyc1234" localSheetId="16">#REF!</definedName>
    <definedName name="_______________________A01" localSheetId="16">#REF!</definedName>
    <definedName name="________________________A08" localSheetId="16">'[8]A01-1'!$A$5:$C$36</definedName>
    <definedName name="___________________qyc1234" localSheetId="16">#REF!</definedName>
    <definedName name="_______________A01" localSheetId="18">#REF!</definedName>
    <definedName name="_______________A08" localSheetId="18">'[35]A01-1'!$A$5:$C$36</definedName>
    <definedName name="____1A01_" localSheetId="18">#REF!</definedName>
    <definedName name="____2A08_" localSheetId="18">'[36]A01-1'!$A$5:$C$36</definedName>
    <definedName name="____A01" localSheetId="18">#REF!</definedName>
    <definedName name="____A08" localSheetId="18">'[39]A01-1'!$A$5:$C$36</definedName>
    <definedName name="___1A01_" localSheetId="18">#REF!</definedName>
    <definedName name="___2A08_" localSheetId="18">'[35]A01-1'!$A$5:$C$36</definedName>
    <definedName name="___A01" localSheetId="18">#REF!</definedName>
    <definedName name="___A08" localSheetId="18">'[39]A01-1'!$A$5:$C$36</definedName>
    <definedName name="__1A01_" localSheetId="18">#REF!</definedName>
    <definedName name="__2A01_" localSheetId="18">#REF!</definedName>
    <definedName name="__2A08_" localSheetId="18">'[35]A01-1'!$A$5:$C$36</definedName>
    <definedName name="__4A08_" localSheetId="18">'[35]A01-1'!$A$5:$C$36</definedName>
    <definedName name="__A01" localSheetId="18">#REF!</definedName>
    <definedName name="__A08" localSheetId="18">'[35]A01-1'!$A$5:$C$36</definedName>
    <definedName name="_1A01_" localSheetId="18">#REF!</definedName>
    <definedName name="_2A01_" localSheetId="18">#REF!</definedName>
    <definedName name="_2A08_" localSheetId="18">'[37]A01-1'!$A$5:$C$36</definedName>
    <definedName name="_4A08_" localSheetId="18">'[35]A01-1'!$A$5:$C$36</definedName>
    <definedName name="_A01" localSheetId="18">#REF!</definedName>
    <definedName name="_A08" localSheetId="18">'[35]A01-1'!$A$5:$C$36</definedName>
    <definedName name="_a8756" localSheetId="18">'[7]A01-1'!$A$5:$C$36</definedName>
    <definedName name="_qyc1234" localSheetId="18">#REF!</definedName>
    <definedName name="_____A01" localSheetId="18">#REF!</definedName>
    <definedName name="Database" localSheetId="18" hidden="1">#REF!</definedName>
    <definedName name="_xlnm.Print_Area" localSheetId="18">'19.基金对下补助'!$A$1:$B$8</definedName>
    <definedName name="__qyc1234" localSheetId="18">#REF!</definedName>
    <definedName name="地区名称" localSheetId="18">#REF!</definedName>
    <definedName name="支出" localSheetId="18">#REF!</definedName>
    <definedName name="______A01" localSheetId="18">#REF!</definedName>
    <definedName name="___qyc1234" localSheetId="18">#REF!</definedName>
    <definedName name="_________________________A01" localSheetId="18">#REF!</definedName>
    <definedName name="__________________________A08" localSheetId="18">'[8]A01-1'!$A$5:$C$36</definedName>
    <definedName name="_____________________qyc1234" localSheetId="18">#REF!</definedName>
    <definedName name="_______A01" localSheetId="18">#REF!</definedName>
    <definedName name="_______A08" localSheetId="18">'[8]A01-1'!$A$5:$C$36</definedName>
    <definedName name="____qyc1234" localSheetId="18">#REF!</definedName>
    <definedName name="_____A08" localSheetId="18">'[7]A01-1'!$A$5:$C$36</definedName>
    <definedName name="_xlnm.Print_Titles" localSheetId="18">'19.基金对下补助'!$1:$4</definedName>
    <definedName name="______A08" localSheetId="18">'[7]A01-1'!$A$5:$C$36</definedName>
    <definedName name="____________A01" localSheetId="18">#REF!</definedName>
    <definedName name="____________A08" localSheetId="18">'[9]A01-1'!$A$5:$C$36</definedName>
    <definedName name="___________A01" localSheetId="18">#REF!</definedName>
    <definedName name="___________A08" localSheetId="18">'[9]A01-1'!$A$5:$C$36</definedName>
    <definedName name="__________A01" localSheetId="18">#REF!</definedName>
    <definedName name="__________A08" localSheetId="18">'[9]A01-1'!$A$5:$C$36</definedName>
    <definedName name="_________qyc1234" localSheetId="18">#REF!</definedName>
    <definedName name="________A08" localSheetId="18">'[9]A01-1'!$A$5:$C$36</definedName>
    <definedName name="________qyc1234" localSheetId="18">#REF!</definedName>
    <definedName name="_______qyc1234" localSheetId="18">#REF!</definedName>
    <definedName name="_xlnm._FilterDatabase" localSheetId="12" hidden="1">'13.基金收入'!$A$4:$B$26</definedName>
    <definedName name="_xlnm._FilterDatabase" localSheetId="13" hidden="1">'14.基金支出'!$A$4:$B$52</definedName>
    <definedName name="_xlnm._FilterDatabase" localSheetId="15" hidden="1">'16.本级基金收入'!$A$4:$B$25</definedName>
    <definedName name="_xlnm._FilterDatabase" localSheetId="16" hidden="1">'17.本级基金支出'!#REF!</definedName>
    <definedName name="_______________A01" localSheetId="10">#REF!</definedName>
    <definedName name="_______________A08" localSheetId="10">'[40]A01-1'!$A$5:$C$36</definedName>
    <definedName name="____1A01_" localSheetId="10">#REF!</definedName>
    <definedName name="____2A08_" localSheetId="10">'[41]A01-1'!$A$5:$C$36</definedName>
    <definedName name="____A01" localSheetId="10">#REF!</definedName>
    <definedName name="____A08" localSheetId="10">'[42]A01-1'!$A$5:$C$36</definedName>
    <definedName name="___1A01_" localSheetId="10">#REF!</definedName>
    <definedName name="___2A08_" localSheetId="10">'[40]A01-1'!$A$5:$C$36</definedName>
    <definedName name="___A01" localSheetId="10">#REF!</definedName>
    <definedName name="___A08" localSheetId="10">'[42]A01-1'!$A$5:$C$36</definedName>
    <definedName name="__1A01_" localSheetId="10">#REF!</definedName>
    <definedName name="__2A01_" localSheetId="10">#REF!</definedName>
    <definedName name="__2A08_" localSheetId="10">'[40]A01-1'!$A$5:$C$36</definedName>
    <definedName name="__4A08_" localSheetId="10">'[40]A01-1'!$A$5:$C$36</definedName>
    <definedName name="__A01" localSheetId="10">#REF!</definedName>
    <definedName name="__A08" localSheetId="10">'[40]A01-1'!$A$5:$C$36</definedName>
    <definedName name="_1A01_" localSheetId="10">#REF!</definedName>
    <definedName name="_2A01_" localSheetId="10">#REF!</definedName>
    <definedName name="_2A08_" localSheetId="10">'[43]A01-1'!$A$5:$C$36</definedName>
    <definedName name="_4A08_" localSheetId="10">'[40]A01-1'!$A$5:$C$36</definedName>
    <definedName name="_A01" localSheetId="10">#REF!</definedName>
    <definedName name="_A08" localSheetId="10">'[40]A01-1'!$A$5:$C$36</definedName>
    <definedName name="_a8756" localSheetId="10">'[44]A01-1'!$A$5:$C$36</definedName>
    <definedName name="_qyc1234" localSheetId="10">#REF!</definedName>
    <definedName name="___________________________A01" localSheetId="10">#REF!</definedName>
    <definedName name="____________________________A08" localSheetId="10">'[44]A01-1'!$A$5:$C$36</definedName>
    <definedName name="Database" localSheetId="10" hidden="1">#REF!</definedName>
    <definedName name="_xlnm.Print_Area" localSheetId="10">'11.本级基本建设支出'!$A$1:$D$16</definedName>
    <definedName name="_xlnm.Print_Titles" localSheetId="10">'11.本级基本建设支出'!$1:$4</definedName>
    <definedName name="_______________________qyc1234" localSheetId="10">#REF!</definedName>
    <definedName name="地区名称" localSheetId="10">#REF!</definedName>
    <definedName name="支出" localSheetId="10">#REF!</definedName>
    <definedName name="_xlnm._FilterDatabase" localSheetId="10" hidden="1">'11.本级基本建设支出'!$A$4:$G$16</definedName>
    <definedName name="_______________A01" localSheetId="11">#REF!</definedName>
    <definedName name="_______________A08" localSheetId="11">'[40]A01-1'!$A$5:$C$36</definedName>
    <definedName name="____1A01_" localSheetId="11">#REF!</definedName>
    <definedName name="____2A08_" localSheetId="11">'[41]A01-1'!$A$5:$C$36</definedName>
    <definedName name="____A01" localSheetId="11">#REF!</definedName>
    <definedName name="____A08" localSheetId="11">'[42]A01-1'!$A$5:$C$36</definedName>
    <definedName name="___1A01_" localSheetId="11">#REF!</definedName>
    <definedName name="___2A08_" localSheetId="11">'[40]A01-1'!$A$5:$C$36</definedName>
    <definedName name="___A01" localSheetId="11">#REF!</definedName>
    <definedName name="___A08" localSheetId="11">'[42]A01-1'!$A$5:$C$36</definedName>
    <definedName name="__1A01_" localSheetId="11">#REF!</definedName>
    <definedName name="__2A01_" localSheetId="11">#REF!</definedName>
    <definedName name="__2A08_" localSheetId="11">'[40]A01-1'!$A$5:$C$36</definedName>
    <definedName name="__4A08_" localSheetId="11">'[40]A01-1'!$A$5:$C$36</definedName>
    <definedName name="__A01" localSheetId="11">#REF!</definedName>
    <definedName name="__A08" localSheetId="11">'[40]A01-1'!$A$5:$C$36</definedName>
    <definedName name="_1A01_" localSheetId="11">#REF!</definedName>
    <definedName name="_2A01_" localSheetId="11">#REF!</definedName>
    <definedName name="_2A08_" localSheetId="11">'[43]A01-1'!$A$5:$C$36</definedName>
    <definedName name="_4A08_" localSheetId="11">'[40]A01-1'!$A$5:$C$36</definedName>
    <definedName name="_A01" localSheetId="11">#REF!</definedName>
    <definedName name="_A08" localSheetId="11">'[40]A01-1'!$A$5:$C$36</definedName>
    <definedName name="_a8756" localSheetId="11">'[44]A01-1'!$A$5:$C$36</definedName>
    <definedName name="_qyc1234" localSheetId="11">#REF!</definedName>
    <definedName name="____________________________A01" localSheetId="11">#REF!</definedName>
    <definedName name="_____________________________A08" localSheetId="11">'[44]A01-1'!$A$5:$C$36</definedName>
    <definedName name="Database" localSheetId="11" hidden="1">#REF!</definedName>
    <definedName name="_xlnm.Print_Titles" localSheetId="11">'12.本级重大投资计划和项目情况表'!$1:$5</definedName>
    <definedName name="________________________qyc1234" localSheetId="11">#REF!</definedName>
    <definedName name="地区名称" localSheetId="11">#REF!</definedName>
    <definedName name="支出" localSheetId="11">#REF!</definedName>
    <definedName name="_______________A01" localSheetId="28">#REF!</definedName>
    <definedName name="_______________A08" localSheetId="28">'[40]A01-1'!$A$5:$C$36</definedName>
    <definedName name="____1A01_" localSheetId="28">#REF!</definedName>
    <definedName name="____2A08_" localSheetId="28">'[41]A01-1'!$A$5:$C$36</definedName>
    <definedName name="____A01" localSheetId="28">#REF!</definedName>
    <definedName name="____A08" localSheetId="28">'[42]A01-1'!$A$5:$C$36</definedName>
    <definedName name="___1A01_" localSheetId="28">#REF!</definedName>
    <definedName name="___2A08_" localSheetId="28">'[40]A01-1'!$A$5:$C$36</definedName>
    <definedName name="___A01" localSheetId="28">#REF!</definedName>
    <definedName name="___A08" localSheetId="28">'[42]A01-1'!$A$5:$C$36</definedName>
    <definedName name="__1A01_" localSheetId="28">#REF!</definedName>
    <definedName name="__2A01_" localSheetId="28">#REF!</definedName>
    <definedName name="__2A08_" localSheetId="28">'[40]A01-1'!$A$5:$C$36</definedName>
    <definedName name="__4A08_" localSheetId="28">'[40]A01-1'!$A$5:$C$36</definedName>
    <definedName name="__A01" localSheetId="28">#REF!</definedName>
    <definedName name="__A08" localSheetId="28">'[40]A01-1'!$A$5:$C$36</definedName>
    <definedName name="_1A01_" localSheetId="28">#REF!</definedName>
    <definedName name="_2A01_" localSheetId="28">#REF!</definedName>
    <definedName name="_2A08_" localSheetId="28">'[43]A01-1'!$A$5:$C$36</definedName>
    <definedName name="_4A08_" localSheetId="28">'[40]A01-1'!$A$5:$C$36</definedName>
    <definedName name="_A01" localSheetId="28">#REF!</definedName>
    <definedName name="_A08" localSheetId="28">'[40]A01-1'!$A$5:$C$36</definedName>
    <definedName name="_a8756" localSheetId="28">'[44]A01-1'!$A$5:$C$36</definedName>
    <definedName name="_qyc1234" localSheetId="28">#REF!</definedName>
    <definedName name="_______________________________A01" localSheetId="28">#REF!</definedName>
    <definedName name="________________________________A08" localSheetId="28">'[44]A01-1'!$A$5:$C$36</definedName>
    <definedName name="Database" localSheetId="28" hidden="1">#REF!</definedName>
    <definedName name="___________________________qyc1234" localSheetId="28">#REF!</definedName>
    <definedName name="地区名称" localSheetId="28">#REF!</definedName>
    <definedName name="支出" localSheetId="28">#REF!</definedName>
    <definedName name="_______________A01" localSheetId="29">#REF!</definedName>
    <definedName name="_______________A08" localSheetId="29">'[40]A01-1'!$A$5:$C$36</definedName>
    <definedName name="____1A01_" localSheetId="29">#REF!</definedName>
    <definedName name="____2A08_" localSheetId="29">'[41]A01-1'!$A$5:$C$36</definedName>
    <definedName name="____A01" localSheetId="29">#REF!</definedName>
    <definedName name="____A08" localSheetId="29">'[42]A01-1'!$A$5:$C$36</definedName>
    <definedName name="___1A01_" localSheetId="29">#REF!</definedName>
    <definedName name="___2A08_" localSheetId="29">'[40]A01-1'!$A$5:$C$36</definedName>
    <definedName name="___A01" localSheetId="29">#REF!</definedName>
    <definedName name="___A08" localSheetId="29">'[42]A01-1'!$A$5:$C$36</definedName>
    <definedName name="__1A01_" localSheetId="29">#REF!</definedName>
    <definedName name="__2A01_" localSheetId="29">#REF!</definedName>
    <definedName name="__2A08_" localSheetId="29">'[40]A01-1'!$A$5:$C$36</definedName>
    <definedName name="__4A08_" localSheetId="29">'[40]A01-1'!$A$5:$C$36</definedName>
    <definedName name="__A01" localSheetId="29">#REF!</definedName>
    <definedName name="__A08" localSheetId="29">'[40]A01-1'!$A$5:$C$36</definedName>
    <definedName name="_1A01_" localSheetId="29">#REF!</definedName>
    <definedName name="_2A01_" localSheetId="29">#REF!</definedName>
    <definedName name="_2A08_" localSheetId="29">'[43]A01-1'!$A$5:$C$36</definedName>
    <definedName name="_4A08_" localSheetId="29">'[40]A01-1'!$A$5:$C$36</definedName>
    <definedName name="_A01" localSheetId="29">#REF!</definedName>
    <definedName name="_A08" localSheetId="29">'[40]A01-1'!$A$5:$C$36</definedName>
    <definedName name="_a8756" localSheetId="29">'[44]A01-1'!$A$5:$C$36</definedName>
    <definedName name="_qyc1234" localSheetId="29">#REF!</definedName>
    <definedName name="________________________________A01" localSheetId="29">#REF!</definedName>
    <definedName name="_________________________________A08" localSheetId="29">'[44]A01-1'!$A$5:$C$36</definedName>
    <definedName name="Database" localSheetId="29" hidden="1">#REF!</definedName>
    <definedName name="_xlnm.Print_Titles" localSheetId="29">'30.本级社保基金收入'!$1:$4</definedName>
    <definedName name="____________________________qyc1234" localSheetId="29">#REF!</definedName>
    <definedName name="地区名称" localSheetId="29">#REF!</definedName>
    <definedName name="支出" localSheetId="29">#REF!</definedName>
    <definedName name="_______________A01" localSheetId="30">#REF!</definedName>
    <definedName name="_______________A08" localSheetId="30">'[40]A01-1'!$A$5:$C$36</definedName>
    <definedName name="____1A01_" localSheetId="30">#REF!</definedName>
    <definedName name="____2A08_" localSheetId="30">'[41]A01-1'!$A$5:$C$36</definedName>
    <definedName name="____A01" localSheetId="30">#REF!</definedName>
    <definedName name="____A08" localSheetId="30">'[42]A01-1'!$A$5:$C$36</definedName>
    <definedName name="___1A01_" localSheetId="30">#REF!</definedName>
    <definedName name="___2A08_" localSheetId="30">'[40]A01-1'!$A$5:$C$36</definedName>
    <definedName name="___A01" localSheetId="30">#REF!</definedName>
    <definedName name="___A08" localSheetId="30">'[42]A01-1'!$A$5:$C$36</definedName>
    <definedName name="__1A01_" localSheetId="30">#REF!</definedName>
    <definedName name="__2A01_" localSheetId="30">#REF!</definedName>
    <definedName name="__2A08_" localSheetId="30">'[40]A01-1'!$A$5:$C$36</definedName>
    <definedName name="__4A08_" localSheetId="30">'[40]A01-1'!$A$5:$C$36</definedName>
    <definedName name="__A01" localSheetId="30">#REF!</definedName>
    <definedName name="__A08" localSheetId="30">'[40]A01-1'!$A$5:$C$36</definedName>
    <definedName name="_1A01_" localSheetId="30">#REF!</definedName>
    <definedName name="_2A01_" localSheetId="30">#REF!</definedName>
    <definedName name="_2A08_" localSheetId="30">'[43]A01-1'!$A$5:$C$36</definedName>
    <definedName name="_4A08_" localSheetId="30">'[40]A01-1'!$A$5:$C$36</definedName>
    <definedName name="_A01" localSheetId="30">#REF!</definedName>
    <definedName name="_A08" localSheetId="30">'[40]A01-1'!$A$5:$C$36</definedName>
    <definedName name="_a8756" localSheetId="30">'[44]A01-1'!$A$5:$C$36</definedName>
    <definedName name="_qyc1234" localSheetId="30">#REF!</definedName>
    <definedName name="_________________________________A01" localSheetId="30">#REF!</definedName>
    <definedName name="__________________________________A08" localSheetId="30">'[44]A01-1'!$A$5:$C$36</definedName>
    <definedName name="Database" localSheetId="30" hidden="1">#REF!</definedName>
    <definedName name="_xlnm.Print_Titles" localSheetId="30">'31.本级社保基金支出'!$1:$4</definedName>
    <definedName name="_____________________________qyc1234" localSheetId="30">#REF!</definedName>
    <definedName name="地区名称" localSheetId="30">#REF!</definedName>
    <definedName name="支出" localSheetId="30">#REF!</definedName>
    <definedName name="_______________A01" localSheetId="31">#REF!</definedName>
    <definedName name="_______________A08" localSheetId="31">'[40]A01-1'!$A$5:$C$36</definedName>
    <definedName name="____1A01_" localSheetId="31">#REF!</definedName>
    <definedName name="____2A08_" localSheetId="31">'[41]A01-1'!$A$5:$C$36</definedName>
    <definedName name="____A01" localSheetId="31">#REF!</definedName>
    <definedName name="____A08" localSheetId="31">'[42]A01-1'!$A$5:$C$36</definedName>
    <definedName name="___1A01_" localSheetId="31">#REF!</definedName>
    <definedName name="___2A08_" localSheetId="31">'[40]A01-1'!$A$5:$C$36</definedName>
    <definedName name="___A01" localSheetId="31">#REF!</definedName>
    <definedName name="___A08" localSheetId="31">'[42]A01-1'!$A$5:$C$36</definedName>
    <definedName name="__1A01_" localSheetId="31">#REF!</definedName>
    <definedName name="__2A01_" localSheetId="31">#REF!</definedName>
    <definedName name="__2A08_" localSheetId="31">'[40]A01-1'!$A$5:$C$36</definedName>
    <definedName name="__4A08_" localSheetId="31">'[40]A01-1'!$A$5:$C$36</definedName>
    <definedName name="__A01" localSheetId="31">#REF!</definedName>
    <definedName name="__A08" localSheetId="31">'[40]A01-1'!$A$5:$C$36</definedName>
    <definedName name="_1A01_" localSheetId="31">#REF!</definedName>
    <definedName name="_2A01_" localSheetId="31">#REF!</definedName>
    <definedName name="_2A08_" localSheetId="31">'[43]A01-1'!$A$5:$C$36</definedName>
    <definedName name="_4A08_" localSheetId="31">'[40]A01-1'!$A$5:$C$36</definedName>
    <definedName name="_A01" localSheetId="31">#REF!</definedName>
    <definedName name="_A08" localSheetId="31">'[40]A01-1'!$A$5:$C$36</definedName>
    <definedName name="_a8756" localSheetId="31">'[44]A01-1'!$A$5:$C$36</definedName>
    <definedName name="_qyc1234" localSheetId="31">#REF!</definedName>
    <definedName name="__________________________________A01" localSheetId="31">#REF!</definedName>
    <definedName name="___________________________________A08" localSheetId="31">'[44]A01-1'!$A$5:$C$36</definedName>
    <definedName name="Database" localSheetId="31" hidden="1">#REF!</definedName>
    <definedName name="______________________________qyc1234" localSheetId="31">#REF!</definedName>
    <definedName name="地区名称" localSheetId="31">#REF!</definedName>
    <definedName name="支出" localSheetId="31">#REF!</definedName>
    <definedName name="_______________A01" localSheetId="19">#REF!</definedName>
    <definedName name="_______________A08" localSheetId="19">'[50]A01-1'!$A$5:$C$36</definedName>
    <definedName name="_____________A01" localSheetId="19">#REF!</definedName>
    <definedName name="____________A01" localSheetId="19">#REF!</definedName>
    <definedName name="___________A01" localSheetId="19">#REF!</definedName>
    <definedName name="__________A01" localSheetId="19">#REF!</definedName>
    <definedName name="__________qyc1234" localSheetId="19">#REF!</definedName>
    <definedName name="_________A01" localSheetId="19">#REF!</definedName>
    <definedName name="_________qyc1234" localSheetId="19">#REF!</definedName>
    <definedName name="________A01" localSheetId="19">#REF!</definedName>
    <definedName name="________qyc1234" localSheetId="19">#REF!</definedName>
    <definedName name="_______A01" localSheetId="19">#REF!</definedName>
    <definedName name="_______qyc1234" localSheetId="19">#REF!</definedName>
    <definedName name="______A01" localSheetId="19">#REF!</definedName>
    <definedName name="______qyc1234" localSheetId="19">#REF!</definedName>
    <definedName name="_____A01" localSheetId="19">#REF!</definedName>
    <definedName name="_____qyc1234" localSheetId="19">#REF!</definedName>
    <definedName name="____1A01_" localSheetId="19">#REF!</definedName>
    <definedName name="____2A08_" localSheetId="19">'[51]A01-1'!$A$5:$C$36</definedName>
    <definedName name="____A01" localSheetId="19">#REF!</definedName>
    <definedName name="____A08" localSheetId="19">'[52]A01-1'!$A$5:$C$36</definedName>
    <definedName name="____qyc1234" localSheetId="19">#REF!</definedName>
    <definedName name="___1A01_" localSheetId="19">#REF!</definedName>
    <definedName name="___2A08_" localSheetId="19">'[50]A01-1'!$A$5:$C$36</definedName>
    <definedName name="___A01" localSheetId="19">#REF!</definedName>
    <definedName name="___A08" localSheetId="19">'[52]A01-1'!$A$5:$C$36</definedName>
    <definedName name="___qyc1234" localSheetId="19">#REF!</definedName>
    <definedName name="__1A01_" localSheetId="19">#REF!</definedName>
    <definedName name="__2A01_" localSheetId="19">#REF!</definedName>
    <definedName name="__2A08_" localSheetId="19">'[50]A01-1'!$A$5:$C$36</definedName>
    <definedName name="__4A08_" localSheetId="19">'[50]A01-1'!$A$5:$C$36</definedName>
    <definedName name="__A01" localSheetId="19">#REF!</definedName>
    <definedName name="__A08" localSheetId="19">'[50]A01-1'!$A$5:$C$36</definedName>
    <definedName name="__qyc1234" localSheetId="19">#REF!</definedName>
    <definedName name="_1A01_" localSheetId="19">#REF!</definedName>
    <definedName name="_2A01_" localSheetId="19">#REF!</definedName>
    <definedName name="_2A08_" localSheetId="19">'[53]A01-1'!$A$5:$C$36</definedName>
    <definedName name="_4A08_" localSheetId="19">'[50]A01-1'!$A$5:$C$36</definedName>
    <definedName name="_A01" localSheetId="19">#REF!</definedName>
    <definedName name="_A08" localSheetId="19">'[50]A01-1'!$A$5:$C$36</definedName>
    <definedName name="_a8756" localSheetId="19">'[54]A01-1'!$A$5:$C$36</definedName>
    <definedName name="_xlnm._FilterDatabase" localSheetId="19" hidden="1">'20.国资收入'!$A$4:$C$26</definedName>
    <definedName name="_qyc1234" localSheetId="19">#REF!</definedName>
    <definedName name="______________A01" localSheetId="19">#REF!</definedName>
    <definedName name="________________A01">#REF!</definedName>
    <definedName name="_____A08" localSheetId="19">'[54]A01-1'!$A$5:$C$36</definedName>
    <definedName name="_________________A08">'[49]A01-1'!$A$5:$C$36</definedName>
    <definedName name="Database" localSheetId="19" hidden="1">#REF!</definedName>
    <definedName name="_xlnm.Print_Titles" localSheetId="19">'20.国资收入'!$2:$4</definedName>
    <definedName name="___________qyc1234" localSheetId="19">#REF!</definedName>
    <definedName name="____________qyc1234">#REF!</definedName>
    <definedName name="地区名称" localSheetId="19">#REF!</definedName>
    <definedName name="分类" localSheetId="19">#REF!</definedName>
    <definedName name="形式" localSheetId="19">#REF!</definedName>
    <definedName name="支出" localSheetId="19">#REF!</definedName>
    <definedName name="_______________A01" localSheetId="20">#REF!</definedName>
    <definedName name="_______________A08" localSheetId="20">'[50]A01-1'!$A$5:$C$36</definedName>
    <definedName name="_____________A01" localSheetId="20">#REF!</definedName>
    <definedName name="____________A01" localSheetId="20">#REF!</definedName>
    <definedName name="___________A01" localSheetId="20">#REF!</definedName>
    <definedName name="__________A01" localSheetId="20">#REF!</definedName>
    <definedName name="__________qyc1234" localSheetId="20">#REF!</definedName>
    <definedName name="_________A01" localSheetId="20">#REF!</definedName>
    <definedName name="_________qyc1234" localSheetId="20">#REF!</definedName>
    <definedName name="________A01" localSheetId="20">#REF!</definedName>
    <definedName name="________qyc1234" localSheetId="20">#REF!</definedName>
    <definedName name="_______A01" localSheetId="20">#REF!</definedName>
    <definedName name="_______qyc1234" localSheetId="20">#REF!</definedName>
    <definedName name="______A01" localSheetId="20">#REF!</definedName>
    <definedName name="______qyc1234" localSheetId="20">#REF!</definedName>
    <definedName name="_____A01" localSheetId="20">#REF!</definedName>
    <definedName name="_____qyc1234" localSheetId="20">#REF!</definedName>
    <definedName name="____1A01_" localSheetId="20">#REF!</definedName>
    <definedName name="____2A08_" localSheetId="20">'[51]A01-1'!$A$5:$C$36</definedName>
    <definedName name="____A01" localSheetId="20">#REF!</definedName>
    <definedName name="____A08" localSheetId="20">'[52]A01-1'!$A$5:$C$36</definedName>
    <definedName name="____qyc1234" localSheetId="20">#REF!</definedName>
    <definedName name="___1A01_" localSheetId="20">#REF!</definedName>
    <definedName name="___2A08_" localSheetId="20">'[50]A01-1'!$A$5:$C$36</definedName>
    <definedName name="___A01" localSheetId="20">#REF!</definedName>
    <definedName name="___A08" localSheetId="20">'[52]A01-1'!$A$5:$C$36</definedName>
    <definedName name="___qyc1234" localSheetId="20">#REF!</definedName>
    <definedName name="__1A01_" localSheetId="20">#REF!</definedName>
    <definedName name="__2A01_" localSheetId="20">#REF!</definedName>
    <definedName name="__2A08_" localSheetId="20">'[50]A01-1'!$A$5:$C$36</definedName>
    <definedName name="__4A08_" localSheetId="20">'[50]A01-1'!$A$5:$C$36</definedName>
    <definedName name="__A01" localSheetId="20">#REF!</definedName>
    <definedName name="__A08" localSheetId="20">'[50]A01-1'!$A$5:$C$36</definedName>
    <definedName name="__qyc1234" localSheetId="20">#REF!</definedName>
    <definedName name="_1A01_" localSheetId="20">#REF!</definedName>
    <definedName name="_2A01_" localSheetId="20">#REF!</definedName>
    <definedName name="_2A08_" localSheetId="20">'[53]A01-1'!$A$5:$C$36</definedName>
    <definedName name="_4A08_" localSheetId="20">'[50]A01-1'!$A$5:$C$36</definedName>
    <definedName name="_A01" localSheetId="20">#REF!</definedName>
    <definedName name="_A08" localSheetId="20">'[50]A01-1'!$A$5:$C$36</definedName>
    <definedName name="_a8756" localSheetId="20">'[54]A01-1'!$A$5:$C$36</definedName>
    <definedName name="_qyc1234" localSheetId="20">#REF!</definedName>
    <definedName name="______________A01" localSheetId="20">#REF!</definedName>
    <definedName name="_____A08" localSheetId="20">'[54]A01-1'!$A$5:$C$36</definedName>
    <definedName name="Database" localSheetId="20" hidden="1">#REF!</definedName>
    <definedName name="_xlnm.Print_Titles" localSheetId="20">'21.国资支出'!$2:$2</definedName>
    <definedName name="___________qyc1234" localSheetId="20">#REF!</definedName>
    <definedName name="地区名称" localSheetId="20">#REF!</definedName>
    <definedName name="分类" localSheetId="20">#REF!</definedName>
    <definedName name="形式" localSheetId="20">#REF!</definedName>
    <definedName name="支出" localSheetId="20">#REF!</definedName>
    <definedName name="_______________A01" localSheetId="21">#REF!</definedName>
    <definedName name="_______________A08" localSheetId="21">'[50]A01-1'!$A$5:$C$36</definedName>
    <definedName name="_____________A01" localSheetId="21">#REF!</definedName>
    <definedName name="____________A01" localSheetId="21">#REF!</definedName>
    <definedName name="___________A01" localSheetId="21">#REF!</definedName>
    <definedName name="__________A01" localSheetId="21">#REF!</definedName>
    <definedName name="__________qyc1234" localSheetId="21">#REF!</definedName>
    <definedName name="_________A01" localSheetId="21">#REF!</definedName>
    <definedName name="_________qyc1234" localSheetId="21">#REF!</definedName>
    <definedName name="________A01" localSheetId="21">#REF!</definedName>
    <definedName name="________qyc1234" localSheetId="21">#REF!</definedName>
    <definedName name="_______A01" localSheetId="21">#REF!</definedName>
    <definedName name="_______qyc1234" localSheetId="21">#REF!</definedName>
    <definedName name="______A01" localSheetId="21">#REF!</definedName>
    <definedName name="______qyc1234" localSheetId="21">#REF!</definedName>
    <definedName name="_____A01" localSheetId="21">#REF!</definedName>
    <definedName name="_____qyc1234" localSheetId="21">#REF!</definedName>
    <definedName name="____1A01_" localSheetId="21">#REF!</definedName>
    <definedName name="____2A08_" localSheetId="21">'[51]A01-1'!$A$5:$C$36</definedName>
    <definedName name="____A01" localSheetId="21">#REF!</definedName>
    <definedName name="____qyc1234" localSheetId="21">#REF!</definedName>
    <definedName name="___1A01_" localSheetId="21">#REF!</definedName>
    <definedName name="___2A08_" localSheetId="21">'[50]A01-1'!$A$5:$C$36</definedName>
    <definedName name="___A01" localSheetId="21">#REF!</definedName>
    <definedName name="___qyc1234" localSheetId="21">#REF!</definedName>
    <definedName name="__1A01_" localSheetId="21">#REF!</definedName>
    <definedName name="__2A01_" localSheetId="21">#REF!</definedName>
    <definedName name="__2A08_" localSheetId="21">'[50]A01-1'!$A$5:$C$36</definedName>
    <definedName name="__4A08_" localSheetId="21">'[50]A01-1'!$A$5:$C$36</definedName>
    <definedName name="__A01" localSheetId="21">#REF!</definedName>
    <definedName name="__A08" localSheetId="21">'[50]A01-1'!$A$5:$C$36</definedName>
    <definedName name="__qyc1234" localSheetId="21">#REF!</definedName>
    <definedName name="_1A01_" localSheetId="21">#REF!</definedName>
    <definedName name="_2A01_" localSheetId="21">#REF!</definedName>
    <definedName name="_2A08_" localSheetId="21">'[53]A01-1'!$A$5:$C$36</definedName>
    <definedName name="_4A08_" localSheetId="21">'[50]A01-1'!$A$5:$C$36</definedName>
    <definedName name="_A01" localSheetId="21">#REF!</definedName>
    <definedName name="_A08" localSheetId="21">'[50]A01-1'!$A$5:$C$36</definedName>
    <definedName name="_a8756" localSheetId="21">'[54]A01-1'!$A$5:$C$36</definedName>
    <definedName name="_qyc1234" localSheetId="21">#REF!</definedName>
    <definedName name="______________A01" localSheetId="21">#REF!</definedName>
    <definedName name="_____A08" localSheetId="21">'[54]A01-1'!$A$5:$C$36</definedName>
    <definedName name="Database" localSheetId="21" hidden="1">#REF!</definedName>
    <definedName name="___________qyc1234" localSheetId="21">#REF!</definedName>
    <definedName name="地区名称" localSheetId="21">#REF!</definedName>
    <definedName name="分类" localSheetId="21">#REF!</definedName>
    <definedName name="形式" localSheetId="21">#REF!</definedName>
    <definedName name="支出" localSheetId="21">#REF!</definedName>
    <definedName name="_______________A01" localSheetId="22">#REF!</definedName>
    <definedName name="_______________A08" localSheetId="22">'[50]A01-1'!$A$5:$C$36</definedName>
    <definedName name="_____________A01" localSheetId="22">#REF!</definedName>
    <definedName name="____________A01" localSheetId="22">#REF!</definedName>
    <definedName name="___________A01" localSheetId="22">#REF!</definedName>
    <definedName name="__________A01" localSheetId="22">#REF!</definedName>
    <definedName name="__________qyc1234" localSheetId="22">#REF!</definedName>
    <definedName name="_________A01" localSheetId="22">#REF!</definedName>
    <definedName name="_________qyc1234" localSheetId="22">#REF!</definedName>
    <definedName name="________A01" localSheetId="22">#REF!</definedName>
    <definedName name="________qyc1234" localSheetId="22">#REF!</definedName>
    <definedName name="_______A01" localSheetId="22">#REF!</definedName>
    <definedName name="_______qyc1234" localSheetId="22">#REF!</definedName>
    <definedName name="______A01" localSheetId="22">#REF!</definedName>
    <definedName name="______qyc1234" localSheetId="22">#REF!</definedName>
    <definedName name="_____A01" localSheetId="22">#REF!</definedName>
    <definedName name="_____qyc1234" localSheetId="22">#REF!</definedName>
    <definedName name="____1A01_" localSheetId="22">#REF!</definedName>
    <definedName name="____2A08_" localSheetId="22">'[51]A01-1'!$A$5:$C$36</definedName>
    <definedName name="____A01" localSheetId="22">#REF!</definedName>
    <definedName name="____A08" localSheetId="22">'[52]A01-1'!$A$5:$C$36</definedName>
    <definedName name="____qyc1234" localSheetId="22">#REF!</definedName>
    <definedName name="___1A01_" localSheetId="22">#REF!</definedName>
    <definedName name="___2A08_" localSheetId="22">'[50]A01-1'!$A$5:$C$36</definedName>
    <definedName name="___A01" localSheetId="22">#REF!</definedName>
    <definedName name="___A08" localSheetId="22">'[52]A01-1'!$A$5:$C$36</definedName>
    <definedName name="___qyc1234" localSheetId="22">#REF!</definedName>
    <definedName name="__1A01_" localSheetId="22">#REF!</definedName>
    <definedName name="__2A01_" localSheetId="22">#REF!</definedName>
    <definedName name="__2A08_" localSheetId="22">'[50]A01-1'!$A$5:$C$36</definedName>
    <definedName name="__4A08_" localSheetId="22">'[50]A01-1'!$A$5:$C$36</definedName>
    <definedName name="__A01" localSheetId="22">#REF!</definedName>
    <definedName name="__A08" localSheetId="22">'[50]A01-1'!$A$5:$C$36</definedName>
    <definedName name="__qyc1234" localSheetId="22">#REF!</definedName>
    <definedName name="_1A01_" localSheetId="22">#REF!</definedName>
    <definedName name="_2A01_" localSheetId="22">#REF!</definedName>
    <definedName name="_2A08_" localSheetId="22">'[53]A01-1'!$A$5:$C$36</definedName>
    <definedName name="_4A08_" localSheetId="22">'[50]A01-1'!$A$5:$C$36</definedName>
    <definedName name="_A01" localSheetId="22">#REF!</definedName>
    <definedName name="_A08" localSheetId="22">'[50]A01-1'!$A$5:$C$36</definedName>
    <definedName name="_a8756" localSheetId="22">'[54]A01-1'!$A$5:$C$36</definedName>
    <definedName name="_xlnm._FilterDatabase" localSheetId="22" hidden="1">'23.本级国资收入'!$A$4:$B$29</definedName>
    <definedName name="_qyc1234" localSheetId="22">#REF!</definedName>
    <definedName name="______________A01" localSheetId="22">#REF!</definedName>
    <definedName name="_____A08" localSheetId="22">'[54]A01-1'!$A$5:$C$36</definedName>
    <definedName name="Database" localSheetId="22" hidden="1">#REF!</definedName>
    <definedName name="_xlnm.Print_Titles" localSheetId="22">'23.本级国资收入'!$2:$4</definedName>
    <definedName name="___________qyc1234" localSheetId="22">#REF!</definedName>
    <definedName name="地区名称" localSheetId="22">#REF!</definedName>
    <definedName name="分类" localSheetId="22">#REF!</definedName>
    <definedName name="形式" localSheetId="22">#REF!</definedName>
    <definedName name="支出" localSheetId="22">#REF!</definedName>
    <definedName name="_______________A01" localSheetId="23">#REF!</definedName>
    <definedName name="_______________A08" localSheetId="23">'[50]A01-1'!$A$5:$C$36</definedName>
    <definedName name="_____________A01" localSheetId="23">#REF!</definedName>
    <definedName name="____________A01" localSheetId="23">#REF!</definedName>
    <definedName name="___________A01" localSheetId="23">#REF!</definedName>
    <definedName name="__________A01" localSheetId="23">#REF!</definedName>
    <definedName name="__________qyc1234" localSheetId="23">#REF!</definedName>
    <definedName name="_________A01" localSheetId="23">#REF!</definedName>
    <definedName name="_________qyc1234" localSheetId="23">#REF!</definedName>
    <definedName name="________A01" localSheetId="23">#REF!</definedName>
    <definedName name="________qyc1234" localSheetId="23">#REF!</definedName>
    <definedName name="_______A01" localSheetId="23">#REF!</definedName>
    <definedName name="_______qyc1234" localSheetId="23">#REF!</definedName>
    <definedName name="______A01" localSheetId="23">#REF!</definedName>
    <definedName name="______qyc1234" localSheetId="23">#REF!</definedName>
    <definedName name="_____A01" localSheetId="23">#REF!</definedName>
    <definedName name="_____qyc1234" localSheetId="23">#REF!</definedName>
    <definedName name="____1A01_" localSheetId="23">#REF!</definedName>
    <definedName name="____2A08_" localSheetId="23">'[51]A01-1'!$A$5:$C$36</definedName>
    <definedName name="____A01" localSheetId="23">#REF!</definedName>
    <definedName name="____A08" localSheetId="23">'[52]A01-1'!$A$5:$C$36</definedName>
    <definedName name="____qyc1234" localSheetId="23">#REF!</definedName>
    <definedName name="___1A01_" localSheetId="23">#REF!</definedName>
    <definedName name="___2A08_" localSheetId="23">'[50]A01-1'!$A$5:$C$36</definedName>
    <definedName name="___A01" localSheetId="23">#REF!</definedName>
    <definedName name="___A08" localSheetId="23">'[52]A01-1'!$A$5:$C$36</definedName>
    <definedName name="___qyc1234" localSheetId="23">#REF!</definedName>
    <definedName name="__1A01_" localSheetId="23">#REF!</definedName>
    <definedName name="__2A01_" localSheetId="23">#REF!</definedName>
    <definedName name="__2A08_" localSheetId="23">'[50]A01-1'!$A$5:$C$36</definedName>
    <definedName name="__4A08_" localSheetId="23">'[50]A01-1'!$A$5:$C$36</definedName>
    <definedName name="__A01" localSheetId="23">#REF!</definedName>
    <definedName name="__A08" localSheetId="23">'[50]A01-1'!$A$5:$C$36</definedName>
    <definedName name="__qyc1234" localSheetId="23">#REF!</definedName>
    <definedName name="_1A01_" localSheetId="23">#REF!</definedName>
    <definedName name="_2A01_" localSheetId="23">#REF!</definedName>
    <definedName name="_2A08_" localSheetId="23">'[53]A01-1'!$A$5:$C$36</definedName>
    <definedName name="_4A08_" localSheetId="23">'[50]A01-1'!$A$5:$C$36</definedName>
    <definedName name="_A01" localSheetId="23">#REF!</definedName>
    <definedName name="_A08" localSheetId="23">'[50]A01-1'!$A$5:$C$36</definedName>
    <definedName name="_a8756" localSheetId="23">'[54]A01-1'!$A$5:$C$36</definedName>
    <definedName name="_qyc1234" localSheetId="23">#REF!</definedName>
    <definedName name="______________A01" localSheetId="23">#REF!</definedName>
    <definedName name="_____A08" localSheetId="23">'[54]A01-1'!$A$5:$C$36</definedName>
    <definedName name="Database" localSheetId="23" hidden="1">#REF!</definedName>
    <definedName name="_xlnm.Print_Titles" localSheetId="23">'24.本级国资支出'!$2:$4</definedName>
    <definedName name="___________qyc1234" localSheetId="23">#REF!</definedName>
    <definedName name="地区名称" localSheetId="23">#REF!</definedName>
    <definedName name="分类" localSheetId="23">#REF!</definedName>
    <definedName name="形式" localSheetId="23">#REF!</definedName>
    <definedName name="支出" localSheetId="23">#REF!</definedName>
    <definedName name="_______________A01" localSheetId="24">#REF!</definedName>
    <definedName name="_______________A08" localSheetId="24">'[50]A01-1'!$A$5:$C$36</definedName>
    <definedName name="_____________A01" localSheetId="24">#REF!</definedName>
    <definedName name="____________A01" localSheetId="24">#REF!</definedName>
    <definedName name="___________A01" localSheetId="24">#REF!</definedName>
    <definedName name="__________A01" localSheetId="24">#REF!</definedName>
    <definedName name="__________qyc1234" localSheetId="24">#REF!</definedName>
    <definedName name="_________A01" localSheetId="24">#REF!</definedName>
    <definedName name="_________qyc1234" localSheetId="24">#REF!</definedName>
    <definedName name="________A01" localSheetId="24">#REF!</definedName>
    <definedName name="________qyc1234" localSheetId="24">#REF!</definedName>
    <definedName name="_______A01" localSheetId="24">#REF!</definedName>
    <definedName name="_______qyc1234" localSheetId="24">#REF!</definedName>
    <definedName name="______A01" localSheetId="24">#REF!</definedName>
    <definedName name="______qyc1234" localSheetId="24">#REF!</definedName>
    <definedName name="_____A01" localSheetId="24">#REF!</definedName>
    <definedName name="_____qyc1234" localSheetId="24">#REF!</definedName>
    <definedName name="____1A01_" localSheetId="24">#REF!</definedName>
    <definedName name="____2A08_" localSheetId="24">'[51]A01-1'!$A$5:$C$36</definedName>
    <definedName name="____A01" localSheetId="24">#REF!</definedName>
    <definedName name="____qyc1234" localSheetId="24">#REF!</definedName>
    <definedName name="___1A01_" localSheetId="24">#REF!</definedName>
    <definedName name="___2A08_" localSheetId="24">'[50]A01-1'!$A$5:$C$36</definedName>
    <definedName name="___A01" localSheetId="24">#REF!</definedName>
    <definedName name="___qyc1234" localSheetId="24">#REF!</definedName>
    <definedName name="__1A01_" localSheetId="24">#REF!</definedName>
    <definedName name="__2A01_" localSheetId="24">#REF!</definedName>
    <definedName name="__2A08_" localSheetId="24">'[50]A01-1'!$A$5:$C$36</definedName>
    <definedName name="__4A08_" localSheetId="24">'[50]A01-1'!$A$5:$C$36</definedName>
    <definedName name="__A01" localSheetId="24">#REF!</definedName>
    <definedName name="__A08" localSheetId="24">'[50]A01-1'!$A$5:$C$36</definedName>
    <definedName name="__qyc1234" localSheetId="24">#REF!</definedName>
    <definedName name="_1A01_" localSheetId="24">#REF!</definedName>
    <definedName name="_2A01_" localSheetId="24">#REF!</definedName>
    <definedName name="_2A08_" localSheetId="24">'[53]A01-1'!$A$5:$C$36</definedName>
    <definedName name="_4A08_" localSheetId="24">'[50]A01-1'!$A$5:$C$36</definedName>
    <definedName name="_A01" localSheetId="24">#REF!</definedName>
    <definedName name="_A08" localSheetId="24">'[50]A01-1'!$A$5:$C$36</definedName>
    <definedName name="_a8756" localSheetId="24">'[54]A01-1'!$A$5:$C$36</definedName>
    <definedName name="_qyc1234" localSheetId="24">#REF!</definedName>
    <definedName name="______________A01" localSheetId="24">#REF!</definedName>
    <definedName name="_____A08" localSheetId="24">'[54]A01-1'!$A$5:$C$36</definedName>
    <definedName name="Database" localSheetId="24" hidden="1">#REF!</definedName>
    <definedName name="____________qyc1234" localSheetId="24">#REF!</definedName>
    <definedName name="地区名称" localSheetId="24">#REF!</definedName>
    <definedName name="分类" localSheetId="24">#REF!</definedName>
    <definedName name="形式" localSheetId="24">#REF!</definedName>
    <definedName name="支出" localSheetId="24">#REF!</definedName>
    <definedName name="_______________A01" localSheetId="25">#REF!</definedName>
    <definedName name="_______________A08" localSheetId="25">'[45]A01-1'!$A$5:$C$36</definedName>
    <definedName name="_____________A01" localSheetId="25">#REF!</definedName>
    <definedName name="____________A01" localSheetId="25">#REF!</definedName>
    <definedName name="___________A01" localSheetId="25">#REF!</definedName>
    <definedName name="__________A01" localSheetId="25">#REF!</definedName>
    <definedName name="__________qyc1234" localSheetId="25">#REF!</definedName>
    <definedName name="_________A01" localSheetId="25">#REF!</definedName>
    <definedName name="_________qyc1234" localSheetId="25">#REF!</definedName>
    <definedName name="________A01" localSheetId="25">#REF!</definedName>
    <definedName name="________qyc1234" localSheetId="25">#REF!</definedName>
    <definedName name="_______A01" localSheetId="25">#REF!</definedName>
    <definedName name="_______qyc1234" localSheetId="25">#REF!</definedName>
    <definedName name="______A01" localSheetId="25">#REF!</definedName>
    <definedName name="______qyc1234" localSheetId="25">#REF!</definedName>
    <definedName name="_____A01" localSheetId="25">#REF!</definedName>
    <definedName name="_____qyc1234" localSheetId="25">#REF!</definedName>
    <definedName name="____1A01_" localSheetId="25">#REF!</definedName>
    <definedName name="____2A08_" localSheetId="25">'[46]A01-1'!$A$5:$C$36</definedName>
    <definedName name="____A01" localSheetId="25">#REF!</definedName>
    <definedName name="____A08" localSheetId="25">'[47]A01-1'!$A$5:$C$36</definedName>
    <definedName name="____qyc1234" localSheetId="25">#REF!</definedName>
    <definedName name="___1A01_" localSheetId="25">#REF!</definedName>
    <definedName name="___2A08_" localSheetId="25">'[45]A01-1'!$A$5:$C$36</definedName>
    <definedName name="___A01" localSheetId="25">#REF!</definedName>
    <definedName name="___A08" localSheetId="25">'[47]A01-1'!$A$5:$C$36</definedName>
    <definedName name="___qyc1234" localSheetId="25">#REF!</definedName>
    <definedName name="__1A01_" localSheetId="25">#REF!</definedName>
    <definedName name="__2A01_" localSheetId="25">#REF!</definedName>
    <definedName name="__2A08_" localSheetId="25">'[45]A01-1'!$A$5:$C$36</definedName>
    <definedName name="__4A08_" localSheetId="25">'[45]A01-1'!$A$5:$C$36</definedName>
    <definedName name="__A01" localSheetId="25">#REF!</definedName>
    <definedName name="__A08" localSheetId="25">'[45]A01-1'!$A$5:$C$36</definedName>
    <definedName name="__qyc1234" localSheetId="25">#REF!</definedName>
    <definedName name="_1A01_" localSheetId="25">#REF!</definedName>
    <definedName name="_2A01_" localSheetId="25">#REF!</definedName>
    <definedName name="_2A08_" localSheetId="25">'[48]A01-1'!$A$5:$C$36</definedName>
    <definedName name="_4A08_" localSheetId="25">'[45]A01-1'!$A$5:$C$36</definedName>
    <definedName name="_A01" localSheetId="25">#REF!</definedName>
    <definedName name="_A08" localSheetId="25">'[45]A01-1'!$A$5:$C$36</definedName>
    <definedName name="_a8756" localSheetId="25">'[49]A01-1'!$A$5:$C$36</definedName>
    <definedName name="_qyc1234" localSheetId="25">#REF!</definedName>
    <definedName name="Database" localSheetId="25" hidden="1">#REF!</definedName>
    <definedName name="地区名称" localSheetId="25">#REF!</definedName>
    <definedName name="分类" localSheetId="25">#REF!</definedName>
    <definedName name="形式" localSheetId="25">#REF!</definedName>
    <definedName name="支出" localSheetId="25">#REF!</definedName>
    <definedName name="_xlnm._FilterDatabase" localSheetId="4" hidden="1">'5.本级支出'!$A$5:$E$5</definedName>
    <definedName name="_______________A01" localSheetId="4">#REF!</definedName>
    <definedName name="_______________A08" localSheetId="4">'[25]A01-1'!$A$5:$C$36</definedName>
    <definedName name="____1A01_" localSheetId="4">#REF!</definedName>
    <definedName name="____2A08_" localSheetId="4">'[26]A01-1'!$A$5:$C$36</definedName>
    <definedName name="____A01" localSheetId="4">#REF!</definedName>
    <definedName name="____A08" localSheetId="4">'[30]A01-1'!$A$5:$C$36</definedName>
    <definedName name="___1A01_" localSheetId="4">#REF!</definedName>
    <definedName name="___2A08_" localSheetId="4">'[27]A01-1'!$A$5:$C$36</definedName>
    <definedName name="___A01" localSheetId="4">#REF!</definedName>
    <definedName name="___A08" localSheetId="4">'[30]A01-1'!$A$5:$C$36</definedName>
    <definedName name="__1A01_" localSheetId="4">#REF!</definedName>
    <definedName name="__2A01_" localSheetId="4">#REF!</definedName>
    <definedName name="__2A08_" localSheetId="4">'[26]A01-1'!$A$5:$C$36</definedName>
    <definedName name="__4A08_" localSheetId="4">'[28]A01-1'!$A$5:$C$36</definedName>
    <definedName name="__A01" localSheetId="4">#REF!</definedName>
    <definedName name="__A08" localSheetId="4">'[26]A01-1'!$A$5:$C$36</definedName>
    <definedName name="_1A01_" localSheetId="4">#REF!</definedName>
    <definedName name="_2A01_" localSheetId="4">#REF!</definedName>
    <definedName name="_2A08_" localSheetId="4">'[29]A01-1'!$A$5:$C$36</definedName>
    <definedName name="_4A08_" localSheetId="4">'[26]A01-1'!$A$5:$C$36</definedName>
    <definedName name="_A01" localSheetId="4">#REF!</definedName>
    <definedName name="_A08" localSheetId="4">'[26]A01-1'!$A$5:$C$36</definedName>
    <definedName name="_a8756" localSheetId="4">'[25]A01-1'!$A$5:$C$36</definedName>
    <definedName name="_qyc1234" localSheetId="4">#REF!</definedName>
    <definedName name="______________________A01" localSheetId="4">#REF!</definedName>
    <definedName name="_______________________A08" localSheetId="4">'[22]A01-1'!$A$5:$C$36</definedName>
    <definedName name="Database" localSheetId="4" hidden="1">#REF!</definedName>
    <definedName name="_xlnm.Print_Titles" localSheetId="4" hidden="1">'5.本级支出'!$1:$3</definedName>
    <definedName name="__________________qyc1234" localSheetId="4">#REF!</definedName>
    <definedName name="地区名称" localSheetId="4">#REF!</definedName>
    <definedName name="支出" localSheetId="4">#REF!</definedName>
    <definedName name="_____A01" localSheetId="4">#REF!</definedName>
    <definedName name="_____A08" localSheetId="4">'[25]A01-1'!$A$5:$C$36</definedName>
    <definedName name="__qyc1234" localSheetId="4">#REF!</definedName>
    <definedName name="______A01" localSheetId="4">#REF!</definedName>
    <definedName name="______A08" localSheetId="4">'[25]A01-1'!$A$5:$C$36</definedName>
    <definedName name="___qyc1234" localSheetId="4">#REF!</definedName>
    <definedName name="____________A01" localSheetId="4">#REF!</definedName>
    <definedName name="____________A08" localSheetId="4">'[34]A01-1'!$A$5:$C$36</definedName>
    <definedName name="___________A01" localSheetId="4">#REF!</definedName>
    <definedName name="___________A08" localSheetId="4">'[34]A01-1'!$A$5:$C$36</definedName>
    <definedName name="__________A01" localSheetId="4">#REF!</definedName>
    <definedName name="__________A08" localSheetId="4">'[34]A01-1'!$A$5:$C$36</definedName>
    <definedName name="_________qyc1234" localSheetId="4">#REF!</definedName>
    <definedName name="________A08" localSheetId="4">'[34]A01-1'!$A$5:$C$36</definedName>
    <definedName name="________qyc1234" localSheetId="4">#REF!</definedName>
    <definedName name="_______qyc1234" localSheetId="4">#REF!</definedName>
    <definedName name="_________A08" localSheetId="4">'[24]A01-1'!$A$5:$C$36</definedName>
    <definedName name="________A01" localSheetId="4">#REF!</definedName>
    <definedName name="_______A01" localSheetId="4">#REF!</definedName>
    <definedName name="_______A08" localSheetId="4">'[25]A01-1'!$A$5:$C$36</definedName>
    <definedName name="_____qyc1234" localSheetId="4">#REF!</definedName>
    <definedName name="____qyc1234" localSheetId="4">#REF!</definedName>
    <definedName name="_________A01" localSheetId="4">#REF!</definedName>
    <definedName name="_____________A08" localSheetId="4">'[33]A01-1'!$A$5:$C$36</definedName>
    <definedName name="______qyc1234" localSheetId="4">#REF!</definedName>
    <definedName name="分类" localSheetId="4">#REF!</definedName>
    <definedName name="行业" localSheetId="4">[31]Sheet1!$W$2:$W$9</definedName>
    <definedName name="市州" localSheetId="4">[31]Sheet1!$A$2:$U$2</definedName>
    <definedName name="形式" localSheetId="4">#REF!</definedName>
    <definedName name="性质" localSheetId="4">[32]Sheet2!$A$1:$A$4</definedName>
    <definedName name="_____________A01" localSheetId="4">#REF!</definedName>
    <definedName name="______________A08" localSheetId="4">'[23]A01-1'!$A$5:$C$36</definedName>
    <definedName name="__________qyc1234" localSheetId="4">#REF!</definedName>
    <definedName name="DAHAI" localSheetId="4">#REF!</definedName>
    <definedName name="_xlnm.Print_Area" localSheetId="4">'5.本级支出'!$A$1:$C$365</definedName>
    <definedName name="_______________A01" localSheetId="6">#REF!</definedName>
    <definedName name="_______________A08" localSheetId="6">'[35]A01-1'!$A$5:$C$36</definedName>
    <definedName name="____1A01_" localSheetId="6">#REF!</definedName>
    <definedName name="____2A08_" localSheetId="6">'[36]A01-1'!$A$5:$C$36</definedName>
    <definedName name="____A01" localSheetId="6">#REF!</definedName>
    <definedName name="____A08" localSheetId="6">'[39]A01-1'!$A$5:$C$36</definedName>
    <definedName name="___1A01_" localSheetId="6">#REF!</definedName>
    <definedName name="___2A08_" localSheetId="6">'[35]A01-1'!$A$5:$C$36</definedName>
    <definedName name="___A01" localSheetId="6">#REF!</definedName>
    <definedName name="___A08" localSheetId="6">'[39]A01-1'!$A$5:$C$36</definedName>
    <definedName name="__1A01_" localSheetId="6">#REF!</definedName>
    <definedName name="__2A01_" localSheetId="6">#REF!</definedName>
    <definedName name="__2A08_" localSheetId="6">'[35]A01-1'!$A$5:$C$36</definedName>
    <definedName name="__4A08_" localSheetId="6">'[35]A01-1'!$A$5:$C$36</definedName>
    <definedName name="__A01" localSheetId="6">#REF!</definedName>
    <definedName name="__A08" localSheetId="6">'[35]A01-1'!$A$5:$C$36</definedName>
    <definedName name="_1A01_" localSheetId="6">#REF!</definedName>
    <definedName name="_2A01_" localSheetId="6">#REF!</definedName>
    <definedName name="_2A08_" localSheetId="6">'[37]A01-1'!$A$5:$C$36</definedName>
    <definedName name="_4A08_" localSheetId="6">'[35]A01-1'!$A$5:$C$36</definedName>
    <definedName name="_A01" localSheetId="6">#REF!</definedName>
    <definedName name="_A08" localSheetId="6">'[35]A01-1'!$A$5:$C$36</definedName>
    <definedName name="_a8756" localSheetId="6">'[7]A01-1'!$A$5:$C$36</definedName>
    <definedName name="_qyc1234" localSheetId="6">#REF!</definedName>
    <definedName name="_____A01" localSheetId="6">#REF!</definedName>
    <definedName name="Database" localSheetId="6" hidden="1">#REF!</definedName>
    <definedName name="_xlnm.Print_Area" localSheetId="6">'7.本级支出经济分类'!$A$1:$C$86</definedName>
    <definedName name="__qyc1234" localSheetId="6">#REF!</definedName>
    <definedName name="地区名称" localSheetId="6">#REF!</definedName>
    <definedName name="支出" localSheetId="6">#REF!</definedName>
    <definedName name="_xlnm.Print_Titles" localSheetId="6">'7.本级支出经济分类'!$1:$4</definedName>
    <definedName name="______A01" localSheetId="6">#REF!</definedName>
    <definedName name="___qyc1234" localSheetId="6">#REF!</definedName>
    <definedName name="________________________A01" localSheetId="6">#REF!</definedName>
    <definedName name="_________________________A08" localSheetId="6">'[8]A01-1'!$A$5:$C$36</definedName>
    <definedName name="____________________qyc1234" localSheetId="6">#REF!</definedName>
    <definedName name="_______A01" localSheetId="6">#REF!</definedName>
    <definedName name="_______A08" localSheetId="6">'[8]A01-1'!$A$5:$C$36</definedName>
    <definedName name="____qyc1234" localSheetId="6">#REF!</definedName>
    <definedName name="_xlnm._FilterDatabase" localSheetId="6" hidden="1">'7.本级支出经济分类'!$A$5:$A$18</definedName>
    <definedName name="_______________A01" localSheetId="7">#REF!</definedName>
    <definedName name="_______________A08" localSheetId="7">'[35]A01-1'!$A$5:$C$36</definedName>
    <definedName name="____1A01_" localSheetId="7">#REF!</definedName>
    <definedName name="____2A08_" localSheetId="7">'[36]A01-1'!$A$5:$C$36</definedName>
    <definedName name="____A01" localSheetId="7">#REF!</definedName>
    <definedName name="____A08" localSheetId="7">'[39]A01-1'!$A$5:$C$36</definedName>
    <definedName name="___1A01_" localSheetId="7">#REF!</definedName>
    <definedName name="___2A08_" localSheetId="7">'[35]A01-1'!$A$5:$C$36</definedName>
    <definedName name="___A01" localSheetId="7">#REF!</definedName>
    <definedName name="___A08" localSheetId="7">'[39]A01-1'!$A$5:$C$36</definedName>
    <definedName name="__1A01_" localSheetId="7">#REF!</definedName>
    <definedName name="__2A01_" localSheetId="7">#REF!</definedName>
    <definedName name="__2A08_" localSheetId="7">'[35]A01-1'!$A$5:$C$36</definedName>
    <definedName name="__4A08_" localSheetId="7">'[35]A01-1'!$A$5:$C$36</definedName>
    <definedName name="__A01" localSheetId="7">#REF!</definedName>
    <definedName name="__A08" localSheetId="7">'[35]A01-1'!$A$5:$C$36</definedName>
    <definedName name="_1A01_" localSheetId="7">#REF!</definedName>
    <definedName name="_2A01_" localSheetId="7">#REF!</definedName>
    <definedName name="_2A08_" localSheetId="7">'[37]A01-1'!$A$5:$C$36</definedName>
    <definedName name="_4A08_" localSheetId="7">'[35]A01-1'!$A$5:$C$36</definedName>
    <definedName name="_A01" localSheetId="7">#REF!</definedName>
    <definedName name="_A08" localSheetId="7">'[35]A01-1'!$A$5:$C$36</definedName>
    <definedName name="_a8756" localSheetId="7">'[7]A01-1'!$A$5:$C$36</definedName>
    <definedName name="_qyc1234" localSheetId="7">#REF!</definedName>
    <definedName name="_____A01" localSheetId="7">#REF!</definedName>
    <definedName name="Database" localSheetId="7" hidden="1">#REF!</definedName>
    <definedName name="_xlnm.Print_Area" localSheetId="7">'8.本级经济分类基本支出'!$B$1:$C$48</definedName>
    <definedName name="__qyc1234" localSheetId="7">#REF!</definedName>
    <definedName name="地区名称" localSheetId="7">#REF!</definedName>
    <definedName name="支出" localSheetId="7">#REF!</definedName>
    <definedName name="_xlnm.Print_Titles" localSheetId="7">'8.本级经济分类基本支出'!$1:$4</definedName>
    <definedName name="______A01" localSheetId="7">#REF!</definedName>
    <definedName name="___qyc1234" localSheetId="7">#REF!</definedName>
    <definedName name="________________________A01" localSheetId="7">#REF!</definedName>
    <definedName name="_________________________A08" localSheetId="7">'[8]A01-1'!$A$5:$C$36</definedName>
    <definedName name="____________________qyc1234" localSheetId="7">#REF!</definedName>
    <definedName name="_______A01" localSheetId="7">#REF!</definedName>
    <definedName name="_______A08" localSheetId="7">'[8]A01-1'!$A$5:$C$36</definedName>
    <definedName name="____qyc1234" localSheetId="7">#REF!</definedName>
    <definedName name="_xlnm._FilterDatabase" localSheetId="7" hidden="1">'8.本级经济分类基本支出'!$A$4:$E$86</definedName>
    <definedName name="_xlnm.Print_Area" localSheetId="11">'12.本级重大投资计划和项目情况表'!$A$1:$J$16</definedName>
    <definedName name="_xlnm.Print_Area" localSheetId="16">'17.本级基金支出'!$A$1:$B$53</definedName>
    <definedName name="_xlnm.Print_Area" localSheetId="25">'26.国资对下补助'!$A$1:$D$11</definedName>
    <definedName name="_xlnm.Print_Titles" localSheetId="28">'29.社保基金平衡表'!$1:$4</definedName>
    <definedName name="_xlnm.Print_Area" localSheetId="28">'29.社保基金平衡表'!$A$1:$D$47</definedName>
    <definedName name="_xlnm.Print_Titles" localSheetId="31">'32.本级社保基金平衡表'!$1:$4</definedName>
    <definedName name="_______________A01" localSheetId="32">#REF!</definedName>
    <definedName name="_______________A08" localSheetId="32">'[55]A01-1'!$A$5:$C$36</definedName>
    <definedName name="____1A01_" localSheetId="32">#REF!</definedName>
    <definedName name="____2A08_" localSheetId="32">'[56]A01-1'!$A$5:$C$36</definedName>
    <definedName name="____A01" localSheetId="32">#REF!</definedName>
    <definedName name="____A08" localSheetId="32">'[57]A01-1'!$A$5:$C$36</definedName>
    <definedName name="___1A01_" localSheetId="32">#REF!</definedName>
    <definedName name="___2A08_" localSheetId="32">'[55]A01-1'!$A$5:$C$36</definedName>
    <definedName name="___A01" localSheetId="32">#REF!</definedName>
    <definedName name="___A08" localSheetId="32">'[57]A01-1'!$A$5:$C$36</definedName>
    <definedName name="__1A01_" localSheetId="32">#REF!</definedName>
    <definedName name="__2A01_" localSheetId="32">#REF!</definedName>
    <definedName name="__2A08_" localSheetId="32">'[55]A01-1'!$A$5:$C$36</definedName>
    <definedName name="__4A08_" localSheetId="32">'[55]A01-1'!$A$5:$C$36</definedName>
    <definedName name="__A01" localSheetId="32">#REF!</definedName>
    <definedName name="__A08" localSheetId="32">'[55]A01-1'!$A$5:$C$36</definedName>
    <definedName name="_1A01_" localSheetId="32">#REF!</definedName>
    <definedName name="_2A01_" localSheetId="32">#REF!</definedName>
    <definedName name="_2A08_" localSheetId="32">'[58]A01-1'!$A$5:$C$36</definedName>
    <definedName name="_4A08_" localSheetId="32">'[55]A01-1'!$A$5:$C$36</definedName>
    <definedName name="_A01" localSheetId="32">#REF!</definedName>
    <definedName name="_A08" localSheetId="32">'[55]A01-1'!$A$5:$C$36</definedName>
    <definedName name="_a8756" localSheetId="32">'[59]A01-1'!$A$5:$C$36</definedName>
    <definedName name="_qyc1234" localSheetId="32">#REF!</definedName>
    <definedName name="______________A01" localSheetId="32">#REF!</definedName>
    <definedName name="________________A08" localSheetId="32">'[59]A01-1'!$A$5:$C$36</definedName>
    <definedName name="Database" localSheetId="32" hidden="1">#REF!</definedName>
    <definedName name="_xlnm.Print_Area" localSheetId="32">'33. 2025年地方政府债务限额及余额预算情况表'!$A:$G</definedName>
    <definedName name="___________qyc1234" localSheetId="32">#REF!</definedName>
    <definedName name="地区名称" localSheetId="32">#REF!</definedName>
    <definedName name="支出" localSheetId="32">#REF!</definedName>
    <definedName name="_____A01" localSheetId="32">#REF!</definedName>
    <definedName name="_____A08" localSheetId="32">'[60]A01-1'!$A$5:$C$36</definedName>
    <definedName name="__qyc1234" localSheetId="32">#REF!</definedName>
    <definedName name="______A01" localSheetId="32">#REF!</definedName>
    <definedName name="______A08" localSheetId="32">'[60]A01-1'!$A$5:$C$36</definedName>
    <definedName name="___qyc1234" localSheetId="32">#REF!</definedName>
    <definedName name="____________A01" localSheetId="32">#REF!</definedName>
    <definedName name="____________A08" localSheetId="32">'[62]A01-1'!$A$5:$C$36</definedName>
    <definedName name="___________A01" localSheetId="32">#REF!</definedName>
    <definedName name="___________A08" localSheetId="32">'[62]A01-1'!$A$5:$C$36</definedName>
    <definedName name="__________A01" localSheetId="32">#REF!</definedName>
    <definedName name="__________A08" localSheetId="32">'[62]A01-1'!$A$5:$C$36</definedName>
    <definedName name="_________qyc1234" localSheetId="32">#REF!</definedName>
    <definedName name="________A08" localSheetId="32">'[62]A01-1'!$A$5:$C$36</definedName>
    <definedName name="________qyc1234" localSheetId="32">#REF!</definedName>
    <definedName name="_______qyc1234" localSheetId="32">#REF!</definedName>
    <definedName name="_________A08" localSheetId="32">'[61]A01-1'!$A$5:$C$36</definedName>
    <definedName name="________A01" localSheetId="32">#REF!</definedName>
    <definedName name="_______A01" localSheetId="32">#REF!</definedName>
    <definedName name="_______A08" localSheetId="32">'[63]A01-1'!$A$5:$C$36</definedName>
    <definedName name="_____qyc1234" localSheetId="32">#REF!</definedName>
    <definedName name="____qyc1234" localSheetId="32">#REF!</definedName>
    <definedName name="_________A01" localSheetId="32">#REF!</definedName>
    <definedName name="_____________A08" localSheetId="32">'[66]A01-1'!$A$5:$C$36</definedName>
    <definedName name="______qyc1234" localSheetId="32">#REF!</definedName>
    <definedName name="分类" localSheetId="32">#REF!</definedName>
    <definedName name="行业" localSheetId="32">[64]Sheet1!$W$2:$W$9</definedName>
    <definedName name="市州" localSheetId="32">[64]Sheet1!$A$2:$U$2</definedName>
    <definedName name="形式" localSheetId="32">#REF!</definedName>
    <definedName name="性质" localSheetId="32">[65]Sheet2!$A$1:$A$4</definedName>
    <definedName name="_____________A01" localSheetId="32">#REF!</definedName>
    <definedName name="______________A08" localSheetId="32">'[67]A01-1'!$A$5:$C$36</definedName>
    <definedName name="__________qyc1234" localSheetId="32">#REF!</definedName>
    <definedName name="________________A01" localSheetId="32">#REF!</definedName>
    <definedName name="_________________A08" localSheetId="32">'[68]A01-1'!$A$5:$C$36</definedName>
    <definedName name="____________qyc1234" localSheetId="32">#REF!</definedName>
    <definedName name="_______________A01" localSheetId="33">#REF!</definedName>
    <definedName name="_______________A08" localSheetId="33">'[55]A01-1'!$A$5:$C$36</definedName>
    <definedName name="____1A01_" localSheetId="33">#REF!</definedName>
    <definedName name="____2A08_" localSheetId="33">'[56]A01-1'!$A$5:$C$36</definedName>
    <definedName name="____A01" localSheetId="33">#REF!</definedName>
    <definedName name="____A08" localSheetId="33">'[57]A01-1'!$A$5:$C$36</definedName>
    <definedName name="___1A01_" localSheetId="33">#REF!</definedName>
    <definedName name="___2A08_" localSheetId="33">'[55]A01-1'!$A$5:$C$36</definedName>
    <definedName name="___A01" localSheetId="33">#REF!</definedName>
    <definedName name="___A08" localSheetId="33">'[57]A01-1'!$A$5:$C$36</definedName>
    <definedName name="__1A01_" localSheetId="33">#REF!</definedName>
    <definedName name="__2A01_" localSheetId="33">#REF!</definedName>
    <definedName name="__2A08_" localSheetId="33">'[55]A01-1'!$A$5:$C$36</definedName>
    <definedName name="__4A08_" localSheetId="33">'[55]A01-1'!$A$5:$C$36</definedName>
    <definedName name="__A01" localSheetId="33">#REF!</definedName>
    <definedName name="__A08" localSheetId="33">'[55]A01-1'!$A$5:$C$36</definedName>
    <definedName name="_1A01_" localSheetId="33">#REF!</definedName>
    <definedName name="_2A01_" localSheetId="33">#REF!</definedName>
    <definedName name="_2A08_" localSheetId="33">'[58]A01-1'!$A$5:$C$36</definedName>
    <definedName name="_4A08_" localSheetId="33">'[55]A01-1'!$A$5:$C$36</definedName>
    <definedName name="_A01" localSheetId="33">#REF!</definedName>
    <definedName name="_A08" localSheetId="33">'[55]A01-1'!$A$5:$C$36</definedName>
    <definedName name="_a8756" localSheetId="33">'[59]A01-1'!$A$5:$C$36</definedName>
    <definedName name="_qyc1234" localSheetId="33">#REF!</definedName>
    <definedName name="______________A01" localSheetId="33">#REF!</definedName>
    <definedName name="________________A08" localSheetId="33">'[59]A01-1'!$A$5:$C$36</definedName>
    <definedName name="Database" localSheetId="33" hidden="1">#REF!</definedName>
    <definedName name="_xlnm.Print_Area" localSheetId="33">'34.地方政府一般债务余额情况表'!$A:$C</definedName>
    <definedName name="___________qyc1234" localSheetId="33">#REF!</definedName>
    <definedName name="地区名称" localSheetId="33">#REF!</definedName>
    <definedName name="支出" localSheetId="33">#REF!</definedName>
    <definedName name="_____A01" localSheetId="33">#REF!</definedName>
    <definedName name="_____A08" localSheetId="33">'[60]A01-1'!$A$5:$C$36</definedName>
    <definedName name="__qyc1234" localSheetId="33">#REF!</definedName>
    <definedName name="______A01" localSheetId="33">#REF!</definedName>
    <definedName name="______A08" localSheetId="33">'[60]A01-1'!$A$5:$C$36</definedName>
    <definedName name="___qyc1234" localSheetId="33">#REF!</definedName>
    <definedName name="____________A01" localSheetId="33">#REF!</definedName>
    <definedName name="____________A08" localSheetId="33">'[62]A01-1'!$A$5:$C$36</definedName>
    <definedName name="___________A01" localSheetId="33">#REF!</definedName>
    <definedName name="___________A08" localSheetId="33">'[62]A01-1'!$A$5:$C$36</definedName>
    <definedName name="__________A01" localSheetId="33">#REF!</definedName>
    <definedName name="__________A08" localSheetId="33">'[62]A01-1'!$A$5:$C$36</definedName>
    <definedName name="_________qyc1234" localSheetId="33">#REF!</definedName>
    <definedName name="________A08" localSheetId="33">'[62]A01-1'!$A$5:$C$36</definedName>
    <definedName name="________qyc1234" localSheetId="33">#REF!</definedName>
    <definedName name="_______qyc1234" localSheetId="33">#REF!</definedName>
    <definedName name="_________A08" localSheetId="33">'[61]A01-1'!$A$5:$C$36</definedName>
    <definedName name="________A01" localSheetId="33">#REF!</definedName>
    <definedName name="_______A01" localSheetId="33">#REF!</definedName>
    <definedName name="_______A08" localSheetId="33">'[63]A01-1'!$A$5:$C$36</definedName>
    <definedName name="_____qyc1234" localSheetId="33">#REF!</definedName>
    <definedName name="____qyc1234" localSheetId="33">#REF!</definedName>
    <definedName name="_________A01" localSheetId="33">#REF!</definedName>
    <definedName name="_____________A08" localSheetId="33">'[66]A01-1'!$A$5:$C$36</definedName>
    <definedName name="______qyc1234" localSheetId="33">#REF!</definedName>
    <definedName name="分类" localSheetId="33">#REF!</definedName>
    <definedName name="行业" localSheetId="33">[64]Sheet1!$W$2:$W$9</definedName>
    <definedName name="市州" localSheetId="33">[64]Sheet1!$A$2:$U$2</definedName>
    <definedName name="形式" localSheetId="33">#REF!</definedName>
    <definedName name="性质" localSheetId="33">[65]Sheet2!$A$1:$A$4</definedName>
    <definedName name="_____________A01" localSheetId="33">#REF!</definedName>
    <definedName name="______________A08" localSheetId="33">'[67]A01-1'!$A$5:$C$36</definedName>
    <definedName name="__________qyc1234" localSheetId="33">#REF!</definedName>
    <definedName name="________________A01" localSheetId="33">#REF!</definedName>
    <definedName name="_________________A08" localSheetId="33">'[68]A01-1'!$A$5:$C$36</definedName>
    <definedName name="____________qyc1234" localSheetId="33">#REF!</definedName>
    <definedName name="_______________A01" localSheetId="34">#REF!</definedName>
    <definedName name="_______________A08" localSheetId="34">'[55]A01-1'!$A$5:$C$36</definedName>
    <definedName name="____1A01_" localSheetId="34">#REF!</definedName>
    <definedName name="____2A08_" localSheetId="34">'[56]A01-1'!$A$5:$C$36</definedName>
    <definedName name="____A01" localSheetId="34">#REF!</definedName>
    <definedName name="____A08" localSheetId="34">'[57]A01-1'!$A$5:$C$36</definedName>
    <definedName name="___1A01_" localSheetId="34">#REF!</definedName>
    <definedName name="___2A08_" localSheetId="34">'[55]A01-1'!$A$5:$C$36</definedName>
    <definedName name="___A01" localSheetId="34">#REF!</definedName>
    <definedName name="___A08" localSheetId="34">'[57]A01-1'!$A$5:$C$36</definedName>
    <definedName name="__1A01_" localSheetId="34">#REF!</definedName>
    <definedName name="__2A01_" localSheetId="34">#REF!</definedName>
    <definedName name="__2A08_" localSheetId="34">'[55]A01-1'!$A$5:$C$36</definedName>
    <definedName name="__4A08_" localSheetId="34">'[55]A01-1'!$A$5:$C$36</definedName>
    <definedName name="__A01" localSheetId="34">#REF!</definedName>
    <definedName name="__A08" localSheetId="34">'[55]A01-1'!$A$5:$C$36</definedName>
    <definedName name="_1A01_" localSheetId="34">#REF!</definedName>
    <definedName name="_2A01_" localSheetId="34">#REF!</definedName>
    <definedName name="_2A08_" localSheetId="34">'[58]A01-1'!$A$5:$C$36</definedName>
    <definedName name="_4A08_" localSheetId="34">'[55]A01-1'!$A$5:$C$36</definedName>
    <definedName name="_A01" localSheetId="34">#REF!</definedName>
    <definedName name="_A08" localSheetId="34">'[55]A01-1'!$A$5:$C$36</definedName>
    <definedName name="_a8756" localSheetId="34">'[59]A01-1'!$A$5:$C$36</definedName>
    <definedName name="_qyc1234" localSheetId="34">#REF!</definedName>
    <definedName name="______________A01" localSheetId="34">#REF!</definedName>
    <definedName name="________________A08" localSheetId="34">'[59]A01-1'!$A$5:$C$36</definedName>
    <definedName name="Database" localSheetId="34" hidden="1">#REF!</definedName>
    <definedName name="_xlnm.Print_Area" localSheetId="34">'35. 地方政府专项债务余额情况表'!$A:$C</definedName>
    <definedName name="___________qyc1234" localSheetId="34">#REF!</definedName>
    <definedName name="地区名称" localSheetId="34">#REF!</definedName>
    <definedName name="支出" localSheetId="34">#REF!</definedName>
    <definedName name="_____A01" localSheetId="34">#REF!</definedName>
    <definedName name="_____A08" localSheetId="34">'[60]A01-1'!$A$5:$C$36</definedName>
    <definedName name="__qyc1234" localSheetId="34">#REF!</definedName>
    <definedName name="______A01" localSheetId="34">#REF!</definedName>
    <definedName name="______A08" localSheetId="34">'[60]A01-1'!$A$5:$C$36</definedName>
    <definedName name="___qyc1234" localSheetId="34">#REF!</definedName>
    <definedName name="____________A01" localSheetId="34">#REF!</definedName>
    <definedName name="____________A08" localSheetId="34">'[62]A01-1'!$A$5:$C$36</definedName>
    <definedName name="___________A01" localSheetId="34">#REF!</definedName>
    <definedName name="___________A08" localSheetId="34">'[62]A01-1'!$A$5:$C$36</definedName>
    <definedName name="__________A01" localSheetId="34">#REF!</definedName>
    <definedName name="__________A08" localSheetId="34">'[62]A01-1'!$A$5:$C$36</definedName>
    <definedName name="_________qyc1234" localSheetId="34">#REF!</definedName>
    <definedName name="________A08" localSheetId="34">'[62]A01-1'!$A$5:$C$36</definedName>
    <definedName name="________qyc1234" localSheetId="34">#REF!</definedName>
    <definedName name="_______qyc1234" localSheetId="34">#REF!</definedName>
    <definedName name="_________A08" localSheetId="34">'[61]A01-1'!$A$5:$C$36</definedName>
    <definedName name="________A01" localSheetId="34">#REF!</definedName>
    <definedName name="_______A01" localSheetId="34">#REF!</definedName>
    <definedName name="_______A08" localSheetId="34">'[63]A01-1'!$A$5:$C$36</definedName>
    <definedName name="_____qyc1234" localSheetId="34">#REF!</definedName>
    <definedName name="____qyc1234" localSheetId="34">#REF!</definedName>
    <definedName name="_________A01" localSheetId="34">#REF!</definedName>
    <definedName name="_____________A08" localSheetId="34">'[66]A01-1'!$A$5:$C$36</definedName>
    <definedName name="______qyc1234" localSheetId="34">#REF!</definedName>
    <definedName name="分类" localSheetId="34">#REF!</definedName>
    <definedName name="行业" localSheetId="34">[64]Sheet1!$W$2:$W$9</definedName>
    <definedName name="市州" localSheetId="34">[64]Sheet1!$A$2:$U$2</definedName>
    <definedName name="形式" localSheetId="34">#REF!</definedName>
    <definedName name="性质" localSheetId="34">[65]Sheet2!$A$1:$A$4</definedName>
    <definedName name="_____________A01" localSheetId="34">#REF!</definedName>
    <definedName name="______________A08" localSheetId="34">'[67]A01-1'!$A$5:$C$36</definedName>
    <definedName name="__________qyc1234" localSheetId="34">#REF!</definedName>
    <definedName name="________________A01" localSheetId="34">#REF!</definedName>
    <definedName name="_________________A08" localSheetId="34">'[68]A01-1'!$A$5:$C$36</definedName>
    <definedName name="____________qyc1234" localSheetId="34">#REF!</definedName>
    <definedName name="_______________A01" localSheetId="35">#REF!</definedName>
    <definedName name="_______________A08" localSheetId="35">'[55]A01-1'!$A$5:$C$36</definedName>
    <definedName name="____1A01_" localSheetId="35">#REF!</definedName>
    <definedName name="____2A08_" localSheetId="35">'[56]A01-1'!$A$5:$C$36</definedName>
    <definedName name="____A01" localSheetId="35">#REF!</definedName>
    <definedName name="____A08" localSheetId="35">'[57]A01-1'!$A$5:$C$36</definedName>
    <definedName name="___1A01_" localSheetId="35">#REF!</definedName>
    <definedName name="___2A08_" localSheetId="35">'[55]A01-1'!$A$5:$C$36</definedName>
    <definedName name="___A01" localSheetId="35">#REF!</definedName>
    <definedName name="___A08" localSheetId="35">'[57]A01-1'!$A$5:$C$36</definedName>
    <definedName name="__1A01_" localSheetId="35">#REF!</definedName>
    <definedName name="__2A01_" localSheetId="35">#REF!</definedName>
    <definedName name="__2A08_" localSheetId="35">'[55]A01-1'!$A$5:$C$36</definedName>
    <definedName name="__4A08_" localSheetId="35">'[55]A01-1'!$A$5:$C$36</definedName>
    <definedName name="__A01" localSheetId="35">#REF!</definedName>
    <definedName name="__A08" localSheetId="35">'[55]A01-1'!$A$5:$C$36</definedName>
    <definedName name="_1A01_" localSheetId="35">#REF!</definedName>
    <definedName name="_2A01_" localSheetId="35">#REF!</definedName>
    <definedName name="_2A08_" localSheetId="35">'[58]A01-1'!$A$5:$C$36</definedName>
    <definedName name="_4A08_" localSheetId="35">'[55]A01-1'!$A$5:$C$36</definedName>
    <definedName name="_A01" localSheetId="35">#REF!</definedName>
    <definedName name="_A08" localSheetId="35">'[55]A01-1'!$A$5:$C$36</definedName>
    <definedName name="_a8756" localSheetId="35">'[59]A01-1'!$A$5:$C$36</definedName>
    <definedName name="_qyc1234" localSheetId="35">#REF!</definedName>
    <definedName name="______________A01" localSheetId="35">#REF!</definedName>
    <definedName name="________________A08" localSheetId="35">'[59]A01-1'!$A$5:$C$36</definedName>
    <definedName name="Database" localSheetId="35" hidden="1">#REF!</definedName>
    <definedName name="_xlnm.Print_Area" localSheetId="35">'36. 地方政府债券发行及还本付息情况表'!$A:$D</definedName>
    <definedName name="___________qyc1234" localSheetId="35">#REF!</definedName>
    <definedName name="地区名称" localSheetId="35">#REF!</definedName>
    <definedName name="支出" localSheetId="35">#REF!</definedName>
    <definedName name="_____A01" localSheetId="35">#REF!</definedName>
    <definedName name="_____A08" localSheetId="35">'[60]A01-1'!$A$5:$C$36</definedName>
    <definedName name="__qyc1234" localSheetId="35">#REF!</definedName>
    <definedName name="______A01" localSheetId="35">#REF!</definedName>
    <definedName name="______A08" localSheetId="35">'[60]A01-1'!$A$5:$C$36</definedName>
    <definedName name="___qyc1234" localSheetId="35">#REF!</definedName>
    <definedName name="____________A01" localSheetId="35">#REF!</definedName>
    <definedName name="____________A08" localSheetId="35">'[62]A01-1'!$A$5:$C$36</definedName>
    <definedName name="___________A01" localSheetId="35">#REF!</definedName>
    <definedName name="___________A08" localSheetId="35">'[62]A01-1'!$A$5:$C$36</definedName>
    <definedName name="__________A01" localSheetId="35">#REF!</definedName>
    <definedName name="__________A08" localSheetId="35">'[62]A01-1'!$A$5:$C$36</definedName>
    <definedName name="_________qyc1234" localSheetId="35">#REF!</definedName>
    <definedName name="________A08" localSheetId="35">'[62]A01-1'!$A$5:$C$36</definedName>
    <definedName name="________qyc1234" localSheetId="35">#REF!</definedName>
    <definedName name="_______qyc1234" localSheetId="35">#REF!</definedName>
    <definedName name="_________A08" localSheetId="35">'[61]A01-1'!$A$5:$C$36</definedName>
    <definedName name="________A01" localSheetId="35">#REF!</definedName>
    <definedName name="_______A01" localSheetId="35">#REF!</definedName>
    <definedName name="_______A08" localSheetId="35">'[63]A01-1'!$A$5:$C$36</definedName>
    <definedName name="_____qyc1234" localSheetId="35">#REF!</definedName>
    <definedName name="____qyc1234" localSheetId="35">#REF!</definedName>
    <definedName name="_________A01" localSheetId="35">#REF!</definedName>
    <definedName name="_____________A08" localSheetId="35">'[66]A01-1'!$A$5:$C$36</definedName>
    <definedName name="______qyc1234" localSheetId="35">#REF!</definedName>
    <definedName name="分类" localSheetId="35">#REF!</definedName>
    <definedName name="行业" localSheetId="35">[64]Sheet1!$W$2:$W$9</definedName>
    <definedName name="市州" localSheetId="35">[64]Sheet1!$A$2:$U$2</definedName>
    <definedName name="形式" localSheetId="35">#REF!</definedName>
    <definedName name="性质" localSheetId="35">[65]Sheet2!$A$1:$A$4</definedName>
    <definedName name="_____________A01" localSheetId="35">#REF!</definedName>
    <definedName name="______________A08" localSheetId="35">'[67]A01-1'!$A$5:$C$36</definedName>
    <definedName name="__________qyc1234" localSheetId="35">#REF!</definedName>
    <definedName name="________________A01" localSheetId="35">#REF!</definedName>
    <definedName name="_________________A08" localSheetId="35">'[68]A01-1'!$A$5:$C$36</definedName>
    <definedName name="____________qyc1234" localSheetId="35">#REF!</definedName>
    <definedName name="_______________A01" localSheetId="36">#REF!</definedName>
    <definedName name="_______________A08" localSheetId="36">'[55]A01-1'!$A$5:$C$36</definedName>
    <definedName name="____1A01_" localSheetId="36">#REF!</definedName>
    <definedName name="____2A08_" localSheetId="36">'[56]A01-1'!$A$5:$C$36</definedName>
    <definedName name="____A01" localSheetId="36">#REF!</definedName>
    <definedName name="____A08" localSheetId="36">'[57]A01-1'!$A$5:$C$36</definedName>
    <definedName name="___1A01_" localSheetId="36">#REF!</definedName>
    <definedName name="___2A08_" localSheetId="36">'[55]A01-1'!$A$5:$C$36</definedName>
    <definedName name="___A01" localSheetId="36">#REF!</definedName>
    <definedName name="___A08" localSheetId="36">'[57]A01-1'!$A$5:$C$36</definedName>
    <definedName name="__1A01_" localSheetId="36">#REF!</definedName>
    <definedName name="__2A01_" localSheetId="36">#REF!</definedName>
    <definedName name="__2A08_" localSheetId="36">'[55]A01-1'!$A$5:$C$36</definedName>
    <definedName name="__4A08_" localSheetId="36">'[55]A01-1'!$A$5:$C$36</definedName>
    <definedName name="__A01" localSheetId="36">#REF!</definedName>
    <definedName name="__A08" localSheetId="36">'[55]A01-1'!$A$5:$C$36</definedName>
    <definedName name="_1A01_" localSheetId="36">#REF!</definedName>
    <definedName name="_2A01_" localSheetId="36">#REF!</definedName>
    <definedName name="_2A08_" localSheetId="36">'[58]A01-1'!$A$5:$C$36</definedName>
    <definedName name="_4A08_" localSheetId="36">'[55]A01-1'!$A$5:$C$36</definedName>
    <definedName name="_A01" localSheetId="36">#REF!</definedName>
    <definedName name="_A08" localSheetId="36">'[55]A01-1'!$A$5:$C$36</definedName>
    <definedName name="_a8756" localSheetId="36">'[59]A01-1'!$A$5:$C$36</definedName>
    <definedName name="_qyc1234" localSheetId="36">#REF!</definedName>
    <definedName name="______________A01" localSheetId="36">#REF!</definedName>
    <definedName name="________________A08" localSheetId="36">'[59]A01-1'!$A$5:$C$36</definedName>
    <definedName name="Database" localSheetId="36" hidden="1">#REF!</definedName>
    <definedName name="_xlnm.Print_Area" localSheetId="36">'37.  2025年本级地方政府专项债务表'!$A:$B</definedName>
    <definedName name="___________qyc1234" localSheetId="36">#REF!</definedName>
    <definedName name="地区名称" localSheetId="36">#REF!</definedName>
    <definedName name="支出" localSheetId="36">#REF!</definedName>
    <definedName name="_____A01" localSheetId="36">#REF!</definedName>
    <definedName name="_____A08" localSheetId="36">'[60]A01-1'!$A$5:$C$36</definedName>
    <definedName name="__qyc1234" localSheetId="36">#REF!</definedName>
    <definedName name="______A01" localSheetId="36">#REF!</definedName>
    <definedName name="______A08" localSheetId="36">'[60]A01-1'!$A$5:$C$36</definedName>
    <definedName name="___qyc1234" localSheetId="36">#REF!</definedName>
    <definedName name="____________A01" localSheetId="36">#REF!</definedName>
    <definedName name="____________A08" localSheetId="36">'[62]A01-1'!$A$5:$C$36</definedName>
    <definedName name="___________A01" localSheetId="36">#REF!</definedName>
    <definedName name="___________A08" localSheetId="36">'[62]A01-1'!$A$5:$C$36</definedName>
    <definedName name="__________A01" localSheetId="36">#REF!</definedName>
    <definedName name="__________A08" localSheetId="36">'[62]A01-1'!$A$5:$C$36</definedName>
    <definedName name="_________qyc1234" localSheetId="36">#REF!</definedName>
    <definedName name="________A08" localSheetId="36">'[62]A01-1'!$A$5:$C$36</definedName>
    <definedName name="________qyc1234" localSheetId="36">#REF!</definedName>
    <definedName name="_______qyc1234" localSheetId="36">#REF!</definedName>
    <definedName name="_________A08" localSheetId="36">'[61]A01-1'!$A$5:$C$36</definedName>
    <definedName name="________A01" localSheetId="36">#REF!</definedName>
    <definedName name="_______A01" localSheetId="36">#REF!</definedName>
    <definedName name="_______A08" localSheetId="36">'[63]A01-1'!$A$5:$C$36</definedName>
    <definedName name="_____qyc1234" localSheetId="36">#REF!</definedName>
    <definedName name="____qyc1234" localSheetId="36">#REF!</definedName>
    <definedName name="_________A01" localSheetId="36">#REF!</definedName>
    <definedName name="_____________A08" localSheetId="36">'[66]A01-1'!$A$5:$C$36</definedName>
    <definedName name="______qyc1234" localSheetId="36">#REF!</definedName>
    <definedName name="分类" localSheetId="36">#REF!</definedName>
    <definedName name="行业" localSheetId="36">[64]Sheet1!$W$2:$W$9</definedName>
    <definedName name="市州" localSheetId="36">[64]Sheet1!$A$2:$U$2</definedName>
    <definedName name="形式" localSheetId="36">#REF!</definedName>
    <definedName name="性质" localSheetId="36">[65]Sheet2!$A$1:$A$4</definedName>
    <definedName name="_____________A01" localSheetId="36">#REF!</definedName>
    <definedName name="______________A08" localSheetId="36">'[67]A01-1'!$A$5:$C$36</definedName>
    <definedName name="__________qyc1234" localSheetId="36">#REF!</definedName>
    <definedName name="________________A01" localSheetId="36">#REF!</definedName>
    <definedName name="_________________A08" localSheetId="36">'[68]A01-1'!$A$5:$C$36</definedName>
    <definedName name="____________qyc1234" localSheetId="36">#REF!</definedName>
    <definedName name="_______________A01" localSheetId="37">#REF!</definedName>
    <definedName name="_______________A08" localSheetId="37">'[55]A01-1'!$A$5:$C$36</definedName>
    <definedName name="____1A01_" localSheetId="37">#REF!</definedName>
    <definedName name="____2A08_" localSheetId="37">'[56]A01-1'!$A$5:$C$36</definedName>
    <definedName name="____A01" localSheetId="37">#REF!</definedName>
    <definedName name="____A08" localSheetId="37">'[57]A01-1'!$A$5:$C$36</definedName>
    <definedName name="___1A01_" localSheetId="37">#REF!</definedName>
    <definedName name="___2A08_" localSheetId="37">'[55]A01-1'!$A$5:$C$36</definedName>
    <definedName name="___A01" localSheetId="37">#REF!</definedName>
    <definedName name="___A08" localSheetId="37">'[57]A01-1'!$A$5:$C$36</definedName>
    <definedName name="__1A01_" localSheetId="37">#REF!</definedName>
    <definedName name="__2A01_" localSheetId="37">#REF!</definedName>
    <definedName name="__2A08_" localSheetId="37">'[55]A01-1'!$A$5:$C$36</definedName>
    <definedName name="__4A08_" localSheetId="37">'[55]A01-1'!$A$5:$C$36</definedName>
    <definedName name="__A01" localSheetId="37">#REF!</definedName>
    <definedName name="__A08" localSheetId="37">'[55]A01-1'!$A$5:$C$36</definedName>
    <definedName name="_1A01_" localSheetId="37">#REF!</definedName>
    <definedName name="_2A01_" localSheetId="37">#REF!</definedName>
    <definedName name="_2A08_" localSheetId="37">'[58]A01-1'!$A$5:$C$36</definedName>
    <definedName name="_4A08_" localSheetId="37">'[55]A01-1'!$A$5:$C$36</definedName>
    <definedName name="_A01" localSheetId="37">#REF!</definedName>
    <definedName name="_A08" localSheetId="37">'[55]A01-1'!$A$5:$C$36</definedName>
    <definedName name="_a8756" localSheetId="37">'[59]A01-1'!$A$5:$C$36</definedName>
    <definedName name="_qyc1234" localSheetId="37">#REF!</definedName>
    <definedName name="______________A01" localSheetId="37">#REF!</definedName>
    <definedName name="________________A08" localSheetId="37">'[59]A01-1'!$A$5:$C$36</definedName>
    <definedName name="Database" localSheetId="37" hidden="1">#REF!</definedName>
    <definedName name="_xlnm.Print_Titles" localSheetId="37">'38. 2025年本级新增政府债券项目实施'!$4:$5</definedName>
    <definedName name="___________qyc1234" localSheetId="37">#REF!</definedName>
    <definedName name="地区名称" localSheetId="37">#REF!</definedName>
    <definedName name="支出" localSheetId="37">#REF!</definedName>
    <definedName name="_____A01" localSheetId="37">#REF!</definedName>
    <definedName name="_____A08" localSheetId="37">'[60]A01-1'!$A$5:$C$36</definedName>
    <definedName name="__qyc1234" localSheetId="37">#REF!</definedName>
    <definedName name="______A01" localSheetId="37">#REF!</definedName>
    <definedName name="______A08" localSheetId="37">'[60]A01-1'!$A$5:$C$36</definedName>
    <definedName name="___qyc1234" localSheetId="37">#REF!</definedName>
    <definedName name="____________A01" localSheetId="37">#REF!</definedName>
    <definedName name="____________A08" localSheetId="37">'[62]A01-1'!$A$5:$C$36</definedName>
    <definedName name="___________A01" localSheetId="37">#REF!</definedName>
    <definedName name="___________A08" localSheetId="37">'[62]A01-1'!$A$5:$C$36</definedName>
    <definedName name="__________A01" localSheetId="37">#REF!</definedName>
    <definedName name="__________A08" localSheetId="37">'[62]A01-1'!$A$5:$C$36</definedName>
    <definedName name="_________qyc1234" localSheetId="37">#REF!</definedName>
    <definedName name="________A08" localSheetId="37">'[62]A01-1'!$A$5:$C$36</definedName>
    <definedName name="________qyc1234" localSheetId="37">#REF!</definedName>
    <definedName name="_______qyc1234" localSheetId="37">#REF!</definedName>
    <definedName name="_________A08" localSheetId="37">'[61]A01-1'!$A$5:$C$36</definedName>
    <definedName name="________A01" localSheetId="37">#REF!</definedName>
    <definedName name="_______A01" localSheetId="37">#REF!</definedName>
    <definedName name="_______A08" localSheetId="37">'[63]A01-1'!$A$5:$C$36</definedName>
    <definedName name="_____qyc1234" localSheetId="37">#REF!</definedName>
    <definedName name="____qyc1234" localSheetId="37">#REF!</definedName>
    <definedName name="_________A01" localSheetId="37">#REF!</definedName>
    <definedName name="_____________A08" localSheetId="37">'[66]A01-1'!$A$5:$C$36</definedName>
    <definedName name="______qyc1234" localSheetId="37">#REF!</definedName>
    <definedName name="分类" localSheetId="37">#REF!</definedName>
    <definedName name="行业" localSheetId="37">[64]Sheet1!$W$2:$W$9</definedName>
    <definedName name="市州" localSheetId="37">[64]Sheet1!$A$2:$U$2</definedName>
    <definedName name="形式" localSheetId="37">#REF!</definedName>
    <definedName name="性质" localSheetId="37">[65]Sheet2!$A$1:$A$4</definedName>
    <definedName name="_____________A01" localSheetId="37">#REF!</definedName>
    <definedName name="______________A08" localSheetId="37">'[67]A01-1'!$A$5:$C$36</definedName>
    <definedName name="__________qyc1234" localSheetId="37">#REF!</definedName>
    <definedName name="________________A01" localSheetId="37">#REF!</definedName>
    <definedName name="_________________A08" localSheetId="37">'[68]A01-1'!$A$5:$C$36</definedName>
    <definedName name="____________qyc1234" localSheetId="37">#REF!</definedName>
    <definedName name="_______________A01" localSheetId="38">#REF!</definedName>
    <definedName name="_______________A08" localSheetId="38">'[55]A01-1'!$A$5:$C$36</definedName>
    <definedName name="____1A01_" localSheetId="38">#REF!</definedName>
    <definedName name="____2A08_" localSheetId="38">'[56]A01-1'!$A$5:$C$36</definedName>
    <definedName name="____A01" localSheetId="38">#REF!</definedName>
    <definedName name="____A08" localSheetId="38">'[57]A01-1'!$A$5:$C$36</definedName>
    <definedName name="___1A01_" localSheetId="38">#REF!</definedName>
    <definedName name="___2A08_" localSheetId="38">'[55]A01-1'!$A$5:$C$36</definedName>
    <definedName name="___A01" localSheetId="38">#REF!</definedName>
    <definedName name="___A08" localSheetId="38">'[57]A01-1'!$A$5:$C$36</definedName>
    <definedName name="__1A01_" localSheetId="38">#REF!</definedName>
    <definedName name="__2A01_" localSheetId="38">#REF!</definedName>
    <definedName name="__2A08_" localSheetId="38">'[55]A01-1'!$A$5:$C$36</definedName>
    <definedName name="__4A08_" localSheetId="38">'[55]A01-1'!$A$5:$C$36</definedName>
    <definedName name="__A01" localSheetId="38">#REF!</definedName>
    <definedName name="__A08" localSheetId="38">'[55]A01-1'!$A$5:$C$36</definedName>
    <definedName name="_1A01_" localSheetId="38">#REF!</definedName>
    <definedName name="_2A01_" localSheetId="38">#REF!</definedName>
    <definedName name="_2A08_" localSheetId="38">'[58]A01-1'!$A$5:$C$36</definedName>
    <definedName name="_4A08_" localSheetId="38">'[55]A01-1'!$A$5:$C$36</definedName>
    <definedName name="_A01" localSheetId="38">#REF!</definedName>
    <definedName name="_A08" localSheetId="38">'[55]A01-1'!$A$5:$C$36</definedName>
    <definedName name="_a8756" localSheetId="38">'[59]A01-1'!$A$5:$C$36</definedName>
    <definedName name="_qyc1234" localSheetId="38">#REF!</definedName>
    <definedName name="______________A01" localSheetId="38">#REF!</definedName>
    <definedName name="________________A08" localSheetId="38">'[59]A01-1'!$A$5:$C$36</definedName>
    <definedName name="Database" localSheetId="38" hidden="1">#REF!</definedName>
    <definedName name="_xlnm.Print_Area" localSheetId="38">'39 . 2024年地方政府债务限额提前下达情况表'!$A:$E</definedName>
    <definedName name="___________qyc1234" localSheetId="38">#REF!</definedName>
    <definedName name="地区名称" localSheetId="38">#REF!</definedName>
    <definedName name="支出" localSheetId="38">#REF!</definedName>
    <definedName name="_____A01" localSheetId="38">#REF!</definedName>
    <definedName name="_____A08" localSheetId="38">'[60]A01-1'!$A$5:$C$36</definedName>
    <definedName name="__qyc1234" localSheetId="38">#REF!</definedName>
    <definedName name="______A01" localSheetId="38">#REF!</definedName>
    <definedName name="______A08" localSheetId="38">'[60]A01-1'!$A$5:$C$36</definedName>
    <definedName name="___qyc1234" localSheetId="38">#REF!</definedName>
    <definedName name="____________A01" localSheetId="38">#REF!</definedName>
    <definedName name="____________A08" localSheetId="38">'[62]A01-1'!$A$5:$C$36</definedName>
    <definedName name="___________A01" localSheetId="38">#REF!</definedName>
    <definedName name="___________A08" localSheetId="38">'[62]A01-1'!$A$5:$C$36</definedName>
    <definedName name="__________A01" localSheetId="38">#REF!</definedName>
    <definedName name="__________A08" localSheetId="38">'[62]A01-1'!$A$5:$C$36</definedName>
    <definedName name="_________qyc1234" localSheetId="38">#REF!</definedName>
    <definedName name="________A08" localSheetId="38">'[62]A01-1'!$A$5:$C$36</definedName>
    <definedName name="________qyc1234" localSheetId="38">#REF!</definedName>
    <definedName name="_______qyc1234" localSheetId="38">#REF!</definedName>
    <definedName name="_________A08" localSheetId="38">'[61]A01-1'!$A$5:$C$36</definedName>
    <definedName name="________A01" localSheetId="38">#REF!</definedName>
    <definedName name="_______A01" localSheetId="38">#REF!</definedName>
    <definedName name="_______A08" localSheetId="38">'[63]A01-1'!$A$5:$C$36</definedName>
    <definedName name="_____qyc1234" localSheetId="38">#REF!</definedName>
    <definedName name="____qyc1234" localSheetId="38">#REF!</definedName>
    <definedName name="_________A01" localSheetId="38">#REF!</definedName>
    <definedName name="_____________A08" localSheetId="38">'[66]A01-1'!$A$5:$C$36</definedName>
    <definedName name="______qyc1234" localSheetId="38">#REF!</definedName>
    <definedName name="分类" localSheetId="38">#REF!</definedName>
    <definedName name="行业" localSheetId="38">[64]Sheet1!$W$2:$W$9</definedName>
    <definedName name="市州" localSheetId="38">[64]Sheet1!$A$2:$U$2</definedName>
    <definedName name="形式" localSheetId="38">#REF!</definedName>
    <definedName name="性质" localSheetId="38">[65]Sheet2!$A$1:$A$4</definedName>
    <definedName name="_____________A01" localSheetId="38">#REF!</definedName>
    <definedName name="______________A08" localSheetId="38">'[67]A01-1'!$A$5:$C$36</definedName>
    <definedName name="__________qyc1234" localSheetId="38">#REF!</definedName>
    <definedName name="________________A01" localSheetId="38">#REF!</definedName>
    <definedName name="_________________A08" localSheetId="38">'[68]A01-1'!$A$5:$C$36</definedName>
    <definedName name="____________qyc1234" localSheetId="38">#REF!</definedName>
    <definedName name="_______________A01" localSheetId="39">#REF!</definedName>
    <definedName name="_______________A08" localSheetId="39">'[55]A01-1'!$A$5:$C$36</definedName>
    <definedName name="____1A01_" localSheetId="39">#REF!</definedName>
    <definedName name="____2A08_" localSheetId="39">'[56]A01-1'!$A$5:$C$36</definedName>
    <definedName name="____A01" localSheetId="39">#REF!</definedName>
    <definedName name="____A08" localSheetId="39">'[57]A01-1'!$A$5:$C$36</definedName>
    <definedName name="___1A01_" localSheetId="39">#REF!</definedName>
    <definedName name="___2A08_" localSheetId="39">'[55]A01-1'!$A$5:$C$36</definedName>
    <definedName name="___A01" localSheetId="39">#REF!</definedName>
    <definedName name="___A08" localSheetId="39">'[57]A01-1'!$A$5:$C$36</definedName>
    <definedName name="__1A01_" localSheetId="39">#REF!</definedName>
    <definedName name="__2A01_" localSheetId="39">#REF!</definedName>
    <definedName name="__2A08_" localSheetId="39">'[55]A01-1'!$A$5:$C$36</definedName>
    <definedName name="__4A08_" localSheetId="39">'[55]A01-1'!$A$5:$C$36</definedName>
    <definedName name="__A01" localSheetId="39">#REF!</definedName>
    <definedName name="__A08" localSheetId="39">'[55]A01-1'!$A$5:$C$36</definedName>
    <definedName name="_1A01_" localSheetId="39">#REF!</definedName>
    <definedName name="_2A01_" localSheetId="39">#REF!</definedName>
    <definedName name="_2A08_" localSheetId="39">'[58]A01-1'!$A$5:$C$36</definedName>
    <definedName name="_4A08_" localSheetId="39">'[55]A01-1'!$A$5:$C$36</definedName>
    <definedName name="_A01" localSheetId="39">#REF!</definedName>
    <definedName name="_A08" localSheetId="39">'[55]A01-1'!$A$5:$C$36</definedName>
    <definedName name="_a8756" localSheetId="39">'[59]A01-1'!$A$5:$C$36</definedName>
    <definedName name="_qyc1234" localSheetId="39">#REF!</definedName>
    <definedName name="______________A01" localSheetId="39">#REF!</definedName>
    <definedName name="________________A08" localSheetId="39">'[59]A01-1'!$A$5:$C$36</definedName>
    <definedName name="Database" localSheetId="39" hidden="1">#REF!</definedName>
    <definedName name="_xlnm.Print_Area" localSheetId="39">'40. 2026年年初新增地方政府债券资金安排表'!$A:$F</definedName>
    <definedName name="_xlnm.Print_Titles" localSheetId="39">'40. 2026年年初新增地方政府债券资金安排表'!$4:$4</definedName>
    <definedName name="___________qyc1234" localSheetId="39">#REF!</definedName>
    <definedName name="地区名称" localSheetId="39">#REF!</definedName>
    <definedName name="支出" localSheetId="39">#REF!</definedName>
    <definedName name="_____A01" localSheetId="39">#REF!</definedName>
    <definedName name="_____A08" localSheetId="39">'[60]A01-1'!$A$5:$C$36</definedName>
    <definedName name="__qyc1234" localSheetId="39">#REF!</definedName>
    <definedName name="______A01" localSheetId="39">#REF!</definedName>
    <definedName name="______A08" localSheetId="39">'[60]A01-1'!$A$5:$C$36</definedName>
    <definedName name="___qyc1234" localSheetId="39">#REF!</definedName>
    <definedName name="____________A01" localSheetId="39">#REF!</definedName>
    <definedName name="____________A08" localSheetId="39">'[62]A01-1'!$A$5:$C$36</definedName>
    <definedName name="___________A01" localSheetId="39">#REF!</definedName>
    <definedName name="___________A08" localSheetId="39">'[62]A01-1'!$A$5:$C$36</definedName>
    <definedName name="__________A01" localSheetId="39">#REF!</definedName>
    <definedName name="__________A08" localSheetId="39">'[62]A01-1'!$A$5:$C$36</definedName>
    <definedName name="_________qyc1234" localSheetId="39">#REF!</definedName>
    <definedName name="________A08" localSheetId="39">'[62]A01-1'!$A$5:$C$36</definedName>
    <definedName name="________qyc1234" localSheetId="39">#REF!</definedName>
    <definedName name="_______qyc1234" localSheetId="39">#REF!</definedName>
    <definedName name="_________A08" localSheetId="39">'[61]A01-1'!$A$5:$C$36</definedName>
    <definedName name="________A01" localSheetId="39">#REF!</definedName>
    <definedName name="_______A01" localSheetId="39">#REF!</definedName>
    <definedName name="_______A08" localSheetId="39">'[63]A01-1'!$A$5:$C$36</definedName>
    <definedName name="_____qyc1234" localSheetId="39">#REF!</definedName>
    <definedName name="____qyc1234" localSheetId="39">#REF!</definedName>
    <definedName name="_________A01" localSheetId="39">#REF!</definedName>
    <definedName name="_____________A08" localSheetId="39">'[66]A01-1'!$A$5:$C$36</definedName>
    <definedName name="______qyc1234" localSheetId="39">#REF!</definedName>
    <definedName name="分类" localSheetId="39">#REF!</definedName>
    <definedName name="行业" localSheetId="39">[64]Sheet1!$W$2:$W$9</definedName>
    <definedName name="市州" localSheetId="39">[64]Sheet1!$A$2:$U$2</definedName>
    <definedName name="形式" localSheetId="39">#REF!</definedName>
    <definedName name="性质" localSheetId="39">[65]Sheet2!$A$1:$A$4</definedName>
    <definedName name="_____________A01" localSheetId="39">#REF!</definedName>
    <definedName name="______________A08" localSheetId="39">'[67]A01-1'!$A$5:$C$36</definedName>
    <definedName name="__________qyc1234" localSheetId="39">#REF!</definedName>
    <definedName name="________________A01" localSheetId="39">#REF!</definedName>
    <definedName name="_________________A08" localSheetId="39">'[68]A01-1'!$A$5:$C$36</definedName>
    <definedName name="____________qyc1234" localSheetId="39">#REF!</definedName>
    <definedName name="_xlnm._FilterDatabase" localSheetId="39" hidden="1">'40. 2026年年初新增地方政府债券资金安排表'!$4:$17</definedName>
  </definedNames>
  <calcPr calcId="144525"/>
</workbook>
</file>

<file path=xl/comments1.xml><?xml version="1.0" encoding="utf-8"?>
<comments xmlns="http://schemas.openxmlformats.org/spreadsheetml/2006/main">
  <authors>
    <author>Administrator</author>
  </authors>
  <commentList>
    <comment ref="D14" authorId="0">
      <text>
        <r>
          <rPr>
            <b/>
            <sz val="9"/>
            <rFont val="宋体"/>
            <charset val="134"/>
          </rPr>
          <t>Administrator:</t>
        </r>
        <r>
          <rPr>
            <sz val="9"/>
            <rFont val="宋体"/>
            <charset val="134"/>
          </rPr>
          <t xml:space="preserve">
专项1728中253万</t>
        </r>
      </text>
    </comment>
    <comment ref="D17" authorId="0">
      <text>
        <r>
          <rPr>
            <b/>
            <sz val="9"/>
            <rFont val="宋体"/>
            <charset val="134"/>
          </rPr>
          <t>Administrator:</t>
        </r>
        <r>
          <rPr>
            <sz val="9"/>
            <rFont val="宋体"/>
            <charset val="134"/>
          </rPr>
          <t xml:space="preserve">
专项1728中1472万
</t>
        </r>
      </text>
    </comment>
    <comment ref="D26" authorId="0">
      <text>
        <r>
          <rPr>
            <b/>
            <sz val="9"/>
            <rFont val="宋体"/>
            <charset val="134"/>
          </rPr>
          <t>Administrator:</t>
        </r>
        <r>
          <rPr>
            <sz val="9"/>
            <rFont val="宋体"/>
            <charset val="134"/>
          </rPr>
          <t xml:space="preserve">
专项1728中253万
</t>
        </r>
      </text>
    </comment>
  </commentList>
</comments>
</file>

<file path=xl/sharedStrings.xml><?xml version="1.0" encoding="utf-8"?>
<sst xmlns="http://schemas.openxmlformats.org/spreadsheetml/2006/main" count="1968" uniqueCount="1109">
  <si>
    <t>表1</t>
  </si>
  <si>
    <t>2026年长宁县一般公共预算收入预算表</t>
  </si>
  <si>
    <t>单位：万元</t>
  </si>
  <si>
    <t>预算科目</t>
  </si>
  <si>
    <t>预算数</t>
  </si>
  <si>
    <t>税收收入小计</t>
  </si>
  <si>
    <t>一、增值税</t>
  </si>
  <si>
    <t>二、营业税</t>
  </si>
  <si>
    <t>三、企业所得税</t>
  </si>
  <si>
    <t>四、企业所得税退税</t>
  </si>
  <si>
    <t>五、个人所得税</t>
  </si>
  <si>
    <t>六、资源税</t>
  </si>
  <si>
    <t>七、城市维护建设税</t>
  </si>
  <si>
    <t>八、房产税</t>
  </si>
  <si>
    <t>九、印花税</t>
  </si>
  <si>
    <t>十、城镇土地使用税</t>
  </si>
  <si>
    <t>十一、土地增值税</t>
  </si>
  <si>
    <t>十二、车船税</t>
  </si>
  <si>
    <t>十三、耕地占用税</t>
  </si>
  <si>
    <t>十四、契税</t>
  </si>
  <si>
    <t>十五、烟叶税</t>
  </si>
  <si>
    <t>十六、环境保护税</t>
  </si>
  <si>
    <t>十七、其他税收收入</t>
  </si>
  <si>
    <t>非税收入小计</t>
  </si>
  <si>
    <t>十七、专项收入</t>
  </si>
  <si>
    <t>十八、行政事业性收费收入</t>
  </si>
  <si>
    <t>十九、罚没收入</t>
  </si>
  <si>
    <t>二十、国有资本经营收入</t>
  </si>
  <si>
    <t>二十一、国有资源(资产)有偿使用收入</t>
  </si>
  <si>
    <t>二十二、其他收入</t>
  </si>
  <si>
    <t>一般公共预算收入合计</t>
  </si>
  <si>
    <t>表2</t>
  </si>
  <si>
    <t>2026年长宁县一般公共预算支出预算表</t>
  </si>
  <si>
    <t>合计</t>
  </si>
  <si>
    <t>市（县）自有财力</t>
  </si>
  <si>
    <t>上级提前通知专项转移支付等</t>
  </si>
  <si>
    <t>上年结转
安排</t>
  </si>
  <si>
    <t>新增一般
债券收入</t>
  </si>
  <si>
    <t>一、一般公共服务支出</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</si>
  <si>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</si>
  <si>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</si>
  <si>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</si>
  <si>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</si>
  <si>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</si>
  <si>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</si>
  <si>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</si>
  <si>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</si>
  <si>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</si>
  <si>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</si>
  <si>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</si>
  <si>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</si>
  <si>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</si>
  <si>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</si>
  <si>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</si>
  <si>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</si>
  <si>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</si>
  <si>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</si>
  <si>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</si>
  <si>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</si>
  <si>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</si>
  <si>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</si>
  <si>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二十四、债务付息支出</t>
  </si>
  <si>
    <t>二十五、债务发行费用支出</t>
  </si>
  <si>
    <t>一般公共预算支出合计</t>
  </si>
  <si>
    <t>表3</t>
  </si>
  <si>
    <t>2026年长宁县一般公共预算收支预算平衡表</t>
  </si>
  <si>
    <t>收   入</t>
  </si>
  <si>
    <t>支   出</t>
  </si>
  <si>
    <t>一般公共预算收入</t>
  </si>
  <si>
    <t>一般公共预算支出</t>
  </si>
  <si>
    <t>转移性收入</t>
  </si>
  <si>
    <t>转移性支出</t>
  </si>
  <si>
    <t>上级补助收入</t>
  </si>
  <si>
    <t>上解支出</t>
  </si>
  <si>
    <t>返还性收入</t>
  </si>
  <si>
    <t>体制上解支出</t>
  </si>
  <si>
    <t>一般性转移支付收入</t>
  </si>
  <si>
    <t>专项上解支出</t>
  </si>
  <si>
    <t>专项转移支付收入</t>
  </si>
  <si>
    <t>调出资金</t>
  </si>
  <si>
    <t>上年结余收入</t>
  </si>
  <si>
    <t>区域间转移性支出</t>
  </si>
  <si>
    <t>调入资金</t>
  </si>
  <si>
    <t>援助其他地区支出</t>
  </si>
  <si>
    <t>从政府性基金预算调入</t>
  </si>
  <si>
    <t>生态保护补偿转移性支出</t>
  </si>
  <si>
    <t>从国有资本经营预算调入</t>
  </si>
  <si>
    <t>土地指标调剂转移性支出</t>
  </si>
  <si>
    <t>从其他资金调入</t>
  </si>
  <si>
    <t>其他转移性支出</t>
  </si>
  <si>
    <t>债务转贷收入</t>
  </si>
  <si>
    <t>安排预算稳定调节基金</t>
  </si>
  <si>
    <t>地方政府一般债券转贷收入</t>
  </si>
  <si>
    <t>补充预算周转金</t>
  </si>
  <si>
    <t>地方政府向外国政府借款转贷收入</t>
  </si>
  <si>
    <t>拨付国债转贷资金数</t>
  </si>
  <si>
    <t>地方政府向国际组织借款转贷收入</t>
  </si>
  <si>
    <t>国债转贷资金结余</t>
  </si>
  <si>
    <t>地方政府其他一般债务转贷收入</t>
  </si>
  <si>
    <t>债务还本支出</t>
  </si>
  <si>
    <t>区域间转移性收入</t>
  </si>
  <si>
    <t>地方政府一般债务还本支出</t>
  </si>
  <si>
    <t>接受其他地区援助收入</t>
  </si>
  <si>
    <t>地方政府一般债券还本支出</t>
  </si>
  <si>
    <t>生态保护补偿转移性收入</t>
  </si>
  <si>
    <t>地方政府向外国政府借款还本支出</t>
  </si>
  <si>
    <t>土地指标调剂转移性收入</t>
  </si>
  <si>
    <t>地方政府向国际组织借款还本支出</t>
  </si>
  <si>
    <t>其他转移性收入</t>
  </si>
  <si>
    <t>动用预算稳定调节基金</t>
  </si>
  <si>
    <t>国债转贷收入</t>
  </si>
  <si>
    <t>国债转贷资金上年结余</t>
  </si>
  <si>
    <t>国债转贷转补助数</t>
  </si>
  <si>
    <t>收  入  总  计</t>
  </si>
  <si>
    <t>支  出  总  计</t>
  </si>
  <si>
    <t>表4</t>
  </si>
  <si>
    <t>2026年长宁县（本级）一般公共预算收入预算表</t>
  </si>
  <si>
    <t xml:space="preserve">  四、企业所得税退税</t>
  </si>
  <si>
    <t>表5</t>
  </si>
  <si>
    <t>2026年长宁县（本级）一般公共预算支出预算表</t>
  </si>
  <si>
    <t>科目编码</t>
  </si>
  <si>
    <t>一般公共服务支出</t>
  </si>
  <si>
    <t xml:space="preserve">  人大事务</t>
  </si>
  <si>
    <t xml:space="preserve">    行政运行</t>
  </si>
  <si>
    <t xml:space="preserve">    人大会议</t>
  </si>
  <si>
    <t xml:space="preserve">    事业运行</t>
  </si>
  <si>
    <t xml:space="preserve">  政协事务</t>
  </si>
  <si>
    <t xml:space="preserve">  政府办公厅（室）及相关机构事务</t>
  </si>
  <si>
    <t xml:space="preserve">    一般行政管理事务</t>
  </si>
  <si>
    <t xml:space="preserve">    其他政府办公厅（室）及相关机构事务支出</t>
  </si>
  <si>
    <t xml:space="preserve">  发展与改革事务</t>
  </si>
  <si>
    <t xml:space="preserve">    其他发展与改革事务支出</t>
  </si>
  <si>
    <t xml:space="preserve">  统计信息事务</t>
  </si>
  <si>
    <t xml:space="preserve">   专项普查活动</t>
  </si>
  <si>
    <t xml:space="preserve">  财政事务</t>
  </si>
  <si>
    <t xml:space="preserve">    其他财政事务支出</t>
  </si>
  <si>
    <t xml:space="preserve">  税收事务</t>
  </si>
  <si>
    <t xml:space="preserve">  审计事务</t>
  </si>
  <si>
    <t xml:space="preserve">    审计业务</t>
  </si>
  <si>
    <t xml:space="preserve">  纪检监察事务</t>
  </si>
  <si>
    <t xml:space="preserve">  商贸事务</t>
  </si>
  <si>
    <t xml:space="preserve">    招商引资</t>
  </si>
  <si>
    <t xml:space="preserve">  档案事务</t>
  </si>
  <si>
    <t xml:space="preserve">    档案馆</t>
  </si>
  <si>
    <t xml:space="preserve">  民主党派及工商联事务</t>
  </si>
  <si>
    <t xml:space="preserve">  群众团体事务</t>
  </si>
  <si>
    <t xml:space="preserve">    其他群众团体事务支出</t>
  </si>
  <si>
    <t xml:space="preserve">  党委办公厅（室）及相关机构事务</t>
  </si>
  <si>
    <t xml:space="preserve">  组织事务</t>
  </si>
  <si>
    <t xml:space="preserve">    其他组织事务支出</t>
  </si>
  <si>
    <t xml:space="preserve">  宣传事务</t>
  </si>
  <si>
    <t xml:space="preserve">    其他宣传事务支出</t>
  </si>
  <si>
    <t xml:space="preserve">  统战事务</t>
  </si>
  <si>
    <t xml:space="preserve">  其他共产党事务支出</t>
  </si>
  <si>
    <t xml:space="preserve">    其他共产党事务支出</t>
  </si>
  <si>
    <t xml:space="preserve">  市场监督管理事务</t>
  </si>
  <si>
    <t xml:space="preserve">    其他市场监督管理事务</t>
  </si>
  <si>
    <t xml:space="preserve">  社会工作事务</t>
  </si>
  <si>
    <t xml:space="preserve">    其他社会工作事务支出</t>
  </si>
  <si>
    <t xml:space="preserve">  其他一般公共服务支出</t>
  </si>
  <si>
    <t xml:space="preserve">    其他一般公共服务支出</t>
  </si>
  <si>
    <t>国防支出</t>
  </si>
  <si>
    <t xml:space="preserve">  国防动员</t>
  </si>
  <si>
    <t xml:space="preserve">    兵役征集</t>
  </si>
  <si>
    <t xml:space="preserve">    民兵</t>
  </si>
  <si>
    <t xml:space="preserve">    其他国防动员支出</t>
  </si>
  <si>
    <t>公共安全支出</t>
  </si>
  <si>
    <t xml:space="preserve">  公安</t>
  </si>
  <si>
    <t xml:space="preserve">    其他公安支出</t>
  </si>
  <si>
    <t xml:space="preserve">  检察</t>
  </si>
  <si>
    <t xml:space="preserve">  法院</t>
  </si>
  <si>
    <t xml:space="preserve">  司法</t>
  </si>
  <si>
    <t xml:space="preserve">    基层司法业务</t>
  </si>
  <si>
    <t xml:space="preserve">    其他司法支出</t>
  </si>
  <si>
    <t xml:space="preserve">  其他公共安全支出</t>
  </si>
  <si>
    <t xml:space="preserve">    国家司法救助支出</t>
  </si>
  <si>
    <t xml:space="preserve">    其他公共安全支出</t>
  </si>
  <si>
    <t xml:space="preserve">  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</si>
  <si>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</si>
  <si>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</si>
  <si>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</si>
  <si>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</si>
  <si>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</si>
  <si>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</si>
  <si>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</si>
  <si>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其他普通教育支出</t>
  </si>
  <si>
    <t xml:space="preserve">  职业教育</t>
  </si>
  <si>
    <t xml:space="preserve">    中等职业教育</t>
  </si>
  <si>
    <t xml:space="preserve">  特殊教育</t>
  </si>
  <si>
    <t xml:space="preserve">    特殊学校教育</t>
  </si>
  <si>
    <t xml:space="preserve">  进修及培训</t>
  </si>
  <si>
    <t xml:space="preserve">    教师进修</t>
  </si>
  <si>
    <t xml:space="preserve">    干部教育</t>
  </si>
  <si>
    <t xml:space="preserve">  教育费附加安排的支出</t>
  </si>
  <si>
    <t xml:space="preserve">    其他教育费附加安排的支出</t>
  </si>
  <si>
    <t xml:space="preserve">  其他教育支出</t>
  </si>
  <si>
    <t xml:space="preserve">    其他教育支出</t>
  </si>
  <si>
    <t>科学技术支出</t>
  </si>
  <si>
    <t xml:space="preserve">  科学技术管理事务</t>
  </si>
  <si>
    <t xml:space="preserve">    其他科学技术管理事务支出</t>
  </si>
  <si>
    <t xml:space="preserve">  社会科学</t>
  </si>
  <si>
    <t xml:space="preserve">    社科基金支出</t>
  </si>
  <si>
    <t xml:space="preserve">  科学技术普及</t>
  </si>
  <si>
    <t xml:space="preserve">    其他科学技术普及支出</t>
  </si>
  <si>
    <t xml:space="preserve">  其他科学技术支出</t>
  </si>
  <si>
    <t xml:space="preserve">    其他科学技术支出</t>
  </si>
  <si>
    <t>文化旅游体育与传媒支出</t>
  </si>
  <si>
    <t xml:space="preserve">  文化和旅游</t>
  </si>
  <si>
    <t xml:space="preserve">    图书馆</t>
  </si>
  <si>
    <t xml:space="preserve">    群众文化</t>
  </si>
  <si>
    <t xml:space="preserve">    其他文化和旅游支出</t>
  </si>
  <si>
    <t xml:space="preserve">  文物</t>
  </si>
  <si>
    <t xml:space="preserve">    文物保护</t>
  </si>
  <si>
    <t xml:space="preserve">  广播电视</t>
  </si>
  <si>
    <t xml:space="preserve">    其他广播电视支出</t>
  </si>
  <si>
    <t xml:space="preserve">    其他文化旅游体育与传媒支出</t>
  </si>
  <si>
    <t xml:space="preserve">      其他文化旅游体育与传媒支出</t>
  </si>
  <si>
    <t>社会保障和就业支出</t>
  </si>
  <si>
    <t xml:space="preserve">  人力资源和社会保障管理事务</t>
  </si>
  <si>
    <t xml:space="preserve">    社会保险经办机构</t>
  </si>
  <si>
    <t xml:space="preserve">    其他人力资源和社会保障管理事务支出</t>
  </si>
  <si>
    <t xml:space="preserve">  民政管理事务</t>
  </si>
  <si>
    <t xml:space="preserve">    老龄事务</t>
  </si>
  <si>
    <t xml:space="preserve">    其他民政管理事务支出</t>
  </si>
  <si>
    <t xml:space="preserve">  行政事业单位养老支出</t>
  </si>
  <si>
    <t xml:space="preserve">    行政单位离退休</t>
  </si>
  <si>
    <t xml:space="preserve">    事业单位离退休</t>
  </si>
  <si>
    <t xml:space="preserve">    机关事业单位基本养老保险缴费支出</t>
  </si>
  <si>
    <t xml:space="preserve">    机关事业单位职业年金缴费支出</t>
  </si>
  <si>
    <t xml:space="preserve">    其他行政事业单位养老支出</t>
  </si>
  <si>
    <t xml:space="preserve">  就业补助</t>
  </si>
  <si>
    <t xml:space="preserve">    社会保险补贴</t>
  </si>
  <si>
    <t xml:space="preserve">    其他就业补助支出</t>
  </si>
  <si>
    <t xml:space="preserve">  抚恤</t>
  </si>
  <si>
    <t xml:space="preserve">    义务兵优待</t>
  </si>
  <si>
    <t xml:space="preserve">    其他优抚支出</t>
  </si>
  <si>
    <t xml:space="preserve">  退役安置</t>
  </si>
  <si>
    <t xml:space="preserve">    退役士兵安置</t>
  </si>
  <si>
    <t xml:space="preserve">    军队移交政府离退休干部管理机构</t>
  </si>
  <si>
    <t xml:space="preserve">    退役士兵管理教育</t>
  </si>
  <si>
    <t xml:space="preserve">    其他退役安置支出</t>
  </si>
  <si>
    <t xml:space="preserve">  社会福利</t>
  </si>
  <si>
    <t xml:space="preserve">    儿童福利</t>
  </si>
  <si>
    <t xml:space="preserve">    老年福利</t>
  </si>
  <si>
    <t xml:space="preserve">    殡葬</t>
  </si>
  <si>
    <t xml:space="preserve">    养老服务</t>
  </si>
  <si>
    <t xml:space="preserve">  残疾人事业</t>
  </si>
  <si>
    <t xml:space="preserve">    残疾人生活和护理补贴</t>
  </si>
  <si>
    <t xml:space="preserve">    其他残疾人事业支出</t>
  </si>
  <si>
    <t xml:space="preserve">  红十字事业</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</si>
  <si>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</si>
  <si>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</si>
  <si>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</si>
  <si>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</si>
  <si>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</si>
  <si>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</si>
  <si>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</si>
  <si>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农村特困人员救助供养支出</t>
  </si>
  <si>
    <t xml:space="preserve">  财政对基本养老保险基金的补助</t>
  </si>
  <si>
    <t xml:space="preserve">    财政对城乡居民基本养老保险基金的补助</t>
  </si>
  <si>
    <t xml:space="preserve">  退役军人管理事务</t>
  </si>
  <si>
    <t xml:space="preserve">  财政代缴社会保险费支出</t>
  </si>
  <si>
    <t xml:space="preserve">    财政代缴城乡居民基本养老保险费支出</t>
  </si>
  <si>
    <t xml:space="preserve">  其他社会保障和就业支出</t>
  </si>
  <si>
    <t xml:space="preserve">    其他社会保障和就业支出</t>
  </si>
  <si>
    <t>卫生健康支出</t>
  </si>
  <si>
    <t xml:space="preserve">  卫生健康管理事务</t>
  </si>
  <si>
    <t xml:space="preserve">    其他卫生健康管理事务支出</t>
  </si>
  <si>
    <t xml:space="preserve">  公立医院</t>
  </si>
  <si>
    <t xml:space="preserve">    综合医院</t>
  </si>
  <si>
    <t xml:space="preserve">    中医（民族）医院</t>
  </si>
  <si>
    <t xml:space="preserve">    妇幼保健医院</t>
  </si>
  <si>
    <t xml:space="preserve">  基层医疗卫生机构</t>
  </si>
  <si>
    <t xml:space="preserve">    乡镇卫生院</t>
  </si>
  <si>
    <t xml:space="preserve">    其他基层医疗卫生机构支出</t>
  </si>
  <si>
    <t xml:space="preserve">  公共卫生</t>
  </si>
  <si>
    <t xml:space="preserve">    疾病预防控制机构</t>
  </si>
  <si>
    <t xml:space="preserve">    妇幼保健机构</t>
  </si>
  <si>
    <t xml:space="preserve">    基本公共卫生服务</t>
  </si>
  <si>
    <t xml:space="preserve">    重大公共卫生服务</t>
  </si>
  <si>
    <t xml:space="preserve">    其他公共卫生支出</t>
  </si>
  <si>
    <t xml:space="preserve">  计划生育事务</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</si>
  <si>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</si>
  <si>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</si>
  <si>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</si>
  <si>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</si>
  <si>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</si>
  <si>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</si>
  <si>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财政对基本医疗保险基金的补助</t>
  </si>
  <si>
    <t xml:space="preserve">    财政对城乡居民基本医疗保险基金的补助</t>
  </si>
  <si>
    <t xml:space="preserve">  医疗救助</t>
  </si>
  <si>
    <t xml:space="preserve">   城乡医疗救助</t>
  </si>
  <si>
    <t xml:space="preserve">  优抚对象医疗</t>
  </si>
  <si>
    <t xml:space="preserve">    优抚对象医疗补助</t>
  </si>
  <si>
    <t xml:space="preserve">  医疗保障管理事务</t>
  </si>
  <si>
    <t xml:space="preserve">    其他医疗保障管理事务支出</t>
  </si>
  <si>
    <t xml:space="preserve">  中医药事务</t>
  </si>
  <si>
    <t xml:space="preserve">    中医（民族医）药专项</t>
  </si>
  <si>
    <t xml:space="preserve">    其他中医药事务支出</t>
  </si>
  <si>
    <t xml:space="preserve">  育幼服务</t>
  </si>
  <si>
    <t xml:space="preserve">    其他育幼服务支出</t>
  </si>
  <si>
    <t xml:space="preserve">  其他卫生健康支出</t>
  </si>
  <si>
    <t xml:space="preserve">    其他卫生健康支出</t>
  </si>
  <si>
    <t>节能环保支出</t>
  </si>
  <si>
    <t xml:space="preserve">  环境保护管理事务</t>
  </si>
  <si>
    <t xml:space="preserve">    其他环境保护管理事务支出</t>
  </si>
  <si>
    <t xml:space="preserve">  污染防治</t>
  </si>
  <si>
    <t xml:space="preserve">    大气</t>
  </si>
  <si>
    <t xml:space="preserve">    水体</t>
  </si>
  <si>
    <t xml:space="preserve">    其他污染防治支出</t>
  </si>
  <si>
    <t xml:space="preserve">  森林保护修复</t>
  </si>
  <si>
    <t xml:space="preserve">    森林管护</t>
  </si>
  <si>
    <t xml:space="preserve">    其他森林保护修复支出</t>
  </si>
  <si>
    <t xml:space="preserve">  其他节能环保支出</t>
  </si>
  <si>
    <t xml:space="preserve">    其他节能环保支出</t>
  </si>
  <si>
    <t>城乡社区支出</t>
  </si>
  <si>
    <t xml:space="preserve">  城乡社区管理事务</t>
  </si>
  <si>
    <t xml:space="preserve">    其他城乡社区管理事务支出</t>
  </si>
  <si>
    <t xml:space="preserve">  城乡社区环境卫生</t>
  </si>
  <si>
    <t xml:space="preserve">    城乡社区环境卫生</t>
  </si>
  <si>
    <t xml:space="preserve">  建设市场管理与监督</t>
  </si>
  <si>
    <t xml:space="preserve">    建设市场管理与监督</t>
  </si>
  <si>
    <t xml:space="preserve">  其他城乡社区支出</t>
  </si>
  <si>
    <t xml:space="preserve">    其他城乡社区支出</t>
  </si>
  <si>
    <t>农林水支出</t>
  </si>
  <si>
    <t xml:space="preserve">  农业农村</t>
  </si>
  <si>
    <t xml:space="preserve">    科技转化与推广服务</t>
  </si>
  <si>
    <t xml:space="preserve">    防灾救灾</t>
  </si>
  <si>
    <t xml:space="preserve">    稳定农民收入补贴</t>
  </si>
  <si>
    <t xml:space="preserve">    农业生产发展</t>
  </si>
  <si>
    <t xml:space="preserve">    农村社会事业</t>
  </si>
  <si>
    <t xml:space="preserve">    耕地建设与利用</t>
  </si>
  <si>
    <t xml:space="preserve">    其他农业农村支出</t>
  </si>
  <si>
    <t xml:space="preserve">  林业和草原</t>
  </si>
  <si>
    <t xml:space="preserve">    事业机构</t>
  </si>
  <si>
    <t xml:space="preserve">    森林资源培育</t>
  </si>
  <si>
    <t xml:space="preserve">    森林生态效益补偿</t>
  </si>
  <si>
    <t xml:space="preserve">    产业化管理</t>
  </si>
  <si>
    <t xml:space="preserve">    其他林业和草原支出</t>
  </si>
  <si>
    <t xml:space="preserve">  水利</t>
  </si>
  <si>
    <t xml:space="preserve">    水利技术推广</t>
  </si>
  <si>
    <t xml:space="preserve">    其他水利支出</t>
  </si>
  <si>
    <t xml:space="preserve">  巩固脱贫攻坚成果衔接乡村振兴</t>
  </si>
  <si>
    <t xml:space="preserve">    农村基础设施建设</t>
  </si>
  <si>
    <t xml:space="preserve">    其他巩固脱贫攻坚成果衔接乡村振兴支出</t>
  </si>
  <si>
    <t xml:space="preserve">  农村综合改革</t>
  </si>
  <si>
    <t xml:space="preserve">    对村级公益事业建设的补助</t>
  </si>
  <si>
    <t xml:space="preserve">    对村民委员会和村党支部的补助</t>
  </si>
  <si>
    <t xml:space="preserve">    农村综合改革示范试点补助</t>
  </si>
  <si>
    <t xml:space="preserve">    其他农村综合改革支出</t>
  </si>
  <si>
    <t xml:space="preserve">  普惠金融发展支出</t>
  </si>
  <si>
    <t xml:space="preserve">    农业保险保费补贴</t>
  </si>
  <si>
    <t xml:space="preserve">    创业担保贷款贴息及奖补</t>
  </si>
  <si>
    <t xml:space="preserve">  目标价格补贴</t>
  </si>
  <si>
    <t xml:space="preserve">    其他目标价格补贴</t>
  </si>
  <si>
    <t xml:space="preserve">  其他农林水支出</t>
  </si>
  <si>
    <t xml:space="preserve">    其他农林水支出</t>
  </si>
  <si>
    <t>交通运输支出</t>
  </si>
  <si>
    <t xml:space="preserve">  公路水路运输</t>
  </si>
  <si>
    <t xml:space="preserve">    公路养护</t>
  </si>
  <si>
    <t xml:space="preserve">    其他公路水路运输支出</t>
  </si>
  <si>
    <t xml:space="preserve">  其他交通运输支出</t>
  </si>
  <si>
    <t xml:space="preserve">    其他交通运输支出</t>
  </si>
  <si>
    <t>资源勘探工业信息等支出</t>
  </si>
  <si>
    <t xml:space="preserve">  支持中小企业发展和管理支出</t>
  </si>
  <si>
    <t xml:space="preserve">    中小企业发展专项</t>
  </si>
  <si>
    <t>商业服务业等支出</t>
  </si>
  <si>
    <t xml:space="preserve">  商业流通事务</t>
  </si>
  <si>
    <t xml:space="preserve">    其他商业流通事务支出</t>
  </si>
  <si>
    <t xml:space="preserve">  涉外发展服务支出</t>
  </si>
  <si>
    <t xml:space="preserve">    其他涉外发展服务支出</t>
  </si>
  <si>
    <t xml:space="preserve">  其他商业服务业等支出</t>
  </si>
  <si>
    <t xml:space="preserve">    其他商业服务业等支出</t>
  </si>
  <si>
    <t>自然资源海洋气象等支出</t>
  </si>
  <si>
    <t xml:space="preserve">  自然资源事务</t>
  </si>
  <si>
    <t xml:space="preserve">  气象事务</t>
  </si>
  <si>
    <t xml:space="preserve">    气象事业机构</t>
  </si>
  <si>
    <t>住房保障支出</t>
  </si>
  <si>
    <t xml:space="preserve">  保障性安居工程支出</t>
  </si>
  <si>
    <t xml:space="preserve">    棚户区改造</t>
  </si>
  <si>
    <t xml:space="preserve">    老旧小区改造</t>
  </si>
  <si>
    <t xml:space="preserve">    配租型住房保障</t>
  </si>
  <si>
    <t xml:space="preserve">    其他保障性安居工程支出</t>
  </si>
  <si>
    <t xml:space="preserve">  住房改革支出</t>
  </si>
  <si>
    <t xml:space="preserve">     住房公积金</t>
  </si>
  <si>
    <t xml:space="preserve">  城乡社区住宅</t>
  </si>
  <si>
    <t xml:space="preserve">    其他城乡社区住宅支出</t>
  </si>
  <si>
    <t>粮油物资储备支出</t>
  </si>
  <si>
    <t xml:space="preserve">  粮油物资事务</t>
  </si>
  <si>
    <t xml:space="preserve">    其他粮油物资事务支出</t>
  </si>
  <si>
    <t>灾害防治及应急管理支出</t>
  </si>
  <si>
    <t xml:space="preserve">  应急管理事务</t>
  </si>
  <si>
    <t xml:space="preserve">    应急救援</t>
  </si>
  <si>
    <t xml:space="preserve">    其他应急管理支出</t>
  </si>
  <si>
    <t xml:space="preserve">  消防救援事务</t>
  </si>
  <si>
    <t xml:space="preserve">    其他消防救援事务支出</t>
  </si>
  <si>
    <t xml:space="preserve">  自然灾害防治</t>
  </si>
  <si>
    <t xml:space="preserve">   地质灾害防治</t>
  </si>
  <si>
    <t xml:space="preserve">   其他自然灾害防治及应急管理支出</t>
  </si>
  <si>
    <t xml:space="preserve">    其他灾害防治及应急管理支出</t>
  </si>
  <si>
    <t xml:space="preserve">  自然灾害救灾及恢复重建支出</t>
  </si>
  <si>
    <t xml:space="preserve">   自然灾害救灾补助</t>
  </si>
  <si>
    <t>预备费</t>
  </si>
  <si>
    <t xml:space="preserve"> 预备费</t>
  </si>
  <si>
    <t xml:space="preserve">   预备费</t>
  </si>
  <si>
    <t>其他支出</t>
  </si>
  <si>
    <t xml:space="preserve">  其他支出</t>
  </si>
  <si>
    <t xml:space="preserve">    其他支出</t>
  </si>
  <si>
    <t>债务付息支出</t>
  </si>
  <si>
    <t xml:space="preserve">  地方政府一般债务付息支出</t>
  </si>
  <si>
    <t xml:space="preserve">   地方政府一般债券付息支出</t>
  </si>
  <si>
    <t>债务发行费用支出</t>
  </si>
  <si>
    <t xml:space="preserve">  地方政府一般债务发行费用支出</t>
  </si>
  <si>
    <t xml:space="preserve">    地方政府一般债务发行费用支出</t>
  </si>
  <si>
    <t>表6</t>
  </si>
  <si>
    <t>2026年长宁县（本级）一般公共预算收支预算平衡表</t>
  </si>
  <si>
    <t>收  入</t>
  </si>
  <si>
    <t>支  出</t>
  </si>
  <si>
    <t>表7</t>
  </si>
  <si>
    <t>2026年长宁县（本级）一般公共预算
经济分类科目支出预算表</t>
  </si>
  <si>
    <r>
      <rPr>
        <b/>
        <sz val="12"/>
        <rFont val="宋体"/>
        <charset val="134"/>
      </rPr>
      <t>科目编码</t>
    </r>
  </si>
  <si>
    <r>
      <rPr>
        <b/>
        <sz val="12"/>
        <rFont val="宋体"/>
        <charset val="134"/>
      </rPr>
      <t>预算科目</t>
    </r>
  </si>
  <si>
    <r>
      <rPr>
        <b/>
        <sz val="12"/>
        <rFont val="宋体"/>
        <charset val="134"/>
      </rPr>
      <t>预算数</t>
    </r>
  </si>
  <si>
    <r>
      <rPr>
        <sz val="12"/>
        <rFont val="宋体"/>
        <charset val="134"/>
      </rPr>
      <t>两海</t>
    </r>
  </si>
  <si>
    <r>
      <rPr>
        <b/>
        <sz val="12"/>
        <rFont val="宋体"/>
        <charset val="134"/>
      </rPr>
      <t>一般公共预算支出合计</t>
    </r>
  </si>
  <si>
    <r>
      <rPr>
        <b/>
        <sz val="12"/>
        <rFont val="Times New Roman"/>
        <charset val="0"/>
      </rPr>
      <t xml:space="preserve">  </t>
    </r>
    <r>
      <rPr>
        <b/>
        <sz val="12"/>
        <rFont val="宋体"/>
        <charset val="134"/>
      </rPr>
      <t>机关工资福利支出</t>
    </r>
  </si>
  <si>
    <r>
      <rPr>
        <sz val="12"/>
        <rFont val="Times New Roman"/>
        <charset val="0"/>
      </rPr>
      <t xml:space="preserve">      </t>
    </r>
    <r>
      <rPr>
        <sz val="12"/>
        <rFont val="宋体"/>
        <charset val="134"/>
      </rPr>
      <t>工资资金津补贴</t>
    </r>
  </si>
  <si>
    <r>
      <rPr>
        <sz val="12"/>
        <color indexed="8"/>
        <rFont val="Times New Roman"/>
        <charset val="0"/>
      </rPr>
      <t xml:space="preserve">      </t>
    </r>
    <r>
      <rPr>
        <sz val="12"/>
        <color indexed="8"/>
        <rFont val="宋体"/>
        <charset val="134"/>
      </rPr>
      <t>社会保障缴费</t>
    </r>
  </si>
  <si>
    <r>
      <rPr>
        <sz val="12"/>
        <color indexed="8"/>
        <rFont val="Times New Roman"/>
        <charset val="0"/>
      </rPr>
      <t xml:space="preserve">      </t>
    </r>
    <r>
      <rPr>
        <sz val="12"/>
        <color indexed="8"/>
        <rFont val="宋体"/>
        <charset val="134"/>
      </rPr>
      <t>住房公积金</t>
    </r>
  </si>
  <si>
    <r>
      <rPr>
        <sz val="12"/>
        <color indexed="8"/>
        <rFont val="Times New Roman"/>
        <charset val="0"/>
      </rPr>
      <t xml:space="preserve">      </t>
    </r>
    <r>
      <rPr>
        <sz val="12"/>
        <color indexed="8"/>
        <rFont val="宋体"/>
        <charset val="134"/>
      </rPr>
      <t>其他工资福利支出</t>
    </r>
  </si>
  <si>
    <r>
      <rPr>
        <b/>
        <sz val="12"/>
        <rFont val="Times New Roman"/>
        <charset val="0"/>
      </rPr>
      <t xml:space="preserve">  </t>
    </r>
    <r>
      <rPr>
        <b/>
        <sz val="12"/>
        <rFont val="宋体"/>
        <charset val="134"/>
      </rPr>
      <t>机关商品和服务支出</t>
    </r>
  </si>
  <si>
    <r>
      <rPr>
        <sz val="12"/>
        <rFont val="Times New Roman"/>
        <charset val="0"/>
      </rPr>
      <t xml:space="preserve">       </t>
    </r>
    <r>
      <rPr>
        <sz val="12"/>
        <rFont val="宋体"/>
        <charset val="134"/>
      </rPr>
      <t>办公经费</t>
    </r>
  </si>
  <si>
    <r>
      <rPr>
        <sz val="12"/>
        <rFont val="Times New Roman"/>
        <charset val="0"/>
      </rPr>
      <t xml:space="preserve">       </t>
    </r>
    <r>
      <rPr>
        <sz val="12"/>
        <rFont val="宋体"/>
        <charset val="134"/>
      </rPr>
      <t>会议费</t>
    </r>
  </si>
  <si>
    <t>　  培训费</t>
  </si>
  <si>
    <t>　  专用材料购置费</t>
  </si>
  <si>
    <r>
      <rPr>
        <sz val="12"/>
        <rFont val="Times New Roman"/>
        <charset val="0"/>
      </rPr>
      <t xml:space="preserve">    </t>
    </r>
    <r>
      <rPr>
        <sz val="12"/>
        <rFont val="宋体"/>
        <charset val="134"/>
      </rPr>
      <t>　委托业务费</t>
    </r>
  </si>
  <si>
    <r>
      <rPr>
        <sz val="12"/>
        <rFont val="Times New Roman"/>
        <charset val="0"/>
      </rPr>
      <t xml:space="preserve">    </t>
    </r>
    <r>
      <rPr>
        <sz val="12"/>
        <rFont val="宋体"/>
        <charset val="134"/>
      </rPr>
      <t>　公务接待费</t>
    </r>
  </si>
  <si>
    <r>
      <rPr>
        <sz val="12"/>
        <rFont val="Times New Roman"/>
        <charset val="0"/>
      </rPr>
      <t xml:space="preserve">   </t>
    </r>
    <r>
      <rPr>
        <sz val="12"/>
        <rFont val="宋体"/>
        <charset val="134"/>
      </rPr>
      <t>　</t>
    </r>
    <r>
      <rPr>
        <sz val="12"/>
        <rFont val="Times New Roman"/>
        <charset val="0"/>
      </rPr>
      <t xml:space="preserve"> </t>
    </r>
    <r>
      <rPr>
        <sz val="12"/>
        <rFont val="宋体"/>
        <charset val="134"/>
      </rPr>
      <t>因公出国</t>
    </r>
    <r>
      <rPr>
        <sz val="12"/>
        <rFont val="Times New Roman"/>
        <charset val="0"/>
      </rPr>
      <t>(</t>
    </r>
    <r>
      <rPr>
        <sz val="12"/>
        <rFont val="宋体"/>
        <charset val="134"/>
      </rPr>
      <t>境</t>
    </r>
    <r>
      <rPr>
        <sz val="12"/>
        <rFont val="Times New Roman"/>
        <charset val="0"/>
      </rPr>
      <t>)</t>
    </r>
    <r>
      <rPr>
        <sz val="12"/>
        <rFont val="宋体"/>
        <charset val="134"/>
      </rPr>
      <t>费用</t>
    </r>
  </si>
  <si>
    <t>　　公务用车运行维护费</t>
  </si>
  <si>
    <r>
      <rPr>
        <sz val="12"/>
        <rFont val="Times New Roman"/>
        <charset val="0"/>
      </rPr>
      <t xml:space="preserve">    </t>
    </r>
    <r>
      <rPr>
        <sz val="12"/>
        <rFont val="宋体"/>
        <charset val="134"/>
      </rPr>
      <t>　维修</t>
    </r>
    <r>
      <rPr>
        <sz val="12"/>
        <rFont val="Times New Roman"/>
        <charset val="0"/>
      </rPr>
      <t>(</t>
    </r>
    <r>
      <rPr>
        <sz val="12"/>
        <rFont val="宋体"/>
        <charset val="134"/>
      </rPr>
      <t>护</t>
    </r>
    <r>
      <rPr>
        <sz val="12"/>
        <rFont val="Times New Roman"/>
        <charset val="0"/>
      </rPr>
      <t>)</t>
    </r>
    <r>
      <rPr>
        <sz val="12"/>
        <rFont val="宋体"/>
        <charset val="134"/>
      </rPr>
      <t>费</t>
    </r>
  </si>
  <si>
    <r>
      <rPr>
        <sz val="12"/>
        <rFont val="宋体"/>
        <charset val="134"/>
      </rPr>
      <t>　</t>
    </r>
    <r>
      <rPr>
        <sz val="12"/>
        <rFont val="Times New Roman"/>
        <charset val="0"/>
      </rPr>
      <t xml:space="preserve">    </t>
    </r>
    <r>
      <rPr>
        <sz val="12"/>
        <rFont val="宋体"/>
        <charset val="134"/>
      </rPr>
      <t>其他商品服务支出</t>
    </r>
  </si>
  <si>
    <r>
      <rPr>
        <b/>
        <sz val="12"/>
        <rFont val="Times New Roman"/>
        <charset val="0"/>
      </rPr>
      <t xml:space="preserve">  </t>
    </r>
    <r>
      <rPr>
        <b/>
        <sz val="12"/>
        <rFont val="宋体"/>
        <charset val="134"/>
      </rPr>
      <t>机关资本性支出</t>
    </r>
  </si>
  <si>
    <r>
      <rPr>
        <sz val="12"/>
        <rFont val="Times New Roman"/>
        <charset val="0"/>
      </rPr>
      <t xml:space="preserve">    </t>
    </r>
    <r>
      <rPr>
        <sz val="12"/>
        <rFont val="宋体"/>
        <charset val="134"/>
      </rPr>
      <t>　房屋建筑物购建</t>
    </r>
  </si>
  <si>
    <t>　　基础设施建设</t>
  </si>
  <si>
    <r>
      <rPr>
        <sz val="12"/>
        <rFont val="Times New Roman"/>
        <charset val="0"/>
      </rPr>
      <t xml:space="preserve">    </t>
    </r>
    <r>
      <rPr>
        <sz val="12"/>
        <rFont val="宋体"/>
        <charset val="134"/>
      </rPr>
      <t>　公务用车购置</t>
    </r>
  </si>
  <si>
    <r>
      <rPr>
        <sz val="12"/>
        <rFont val="Times New Roman"/>
        <charset val="0"/>
      </rPr>
      <t xml:space="preserve">    </t>
    </r>
    <r>
      <rPr>
        <sz val="12"/>
        <rFont val="宋体"/>
        <charset val="134"/>
      </rPr>
      <t>　土地征迁补偿和安置支出</t>
    </r>
  </si>
  <si>
    <r>
      <rPr>
        <sz val="12"/>
        <rFont val="Times New Roman"/>
        <charset val="0"/>
      </rPr>
      <t xml:space="preserve">    </t>
    </r>
    <r>
      <rPr>
        <sz val="12"/>
        <rFont val="宋体"/>
        <charset val="134"/>
      </rPr>
      <t>　设备购置</t>
    </r>
  </si>
  <si>
    <r>
      <rPr>
        <sz val="12"/>
        <rFont val="Times New Roman"/>
        <charset val="0"/>
      </rPr>
      <t xml:space="preserve">    </t>
    </r>
    <r>
      <rPr>
        <sz val="12"/>
        <rFont val="宋体"/>
        <charset val="134"/>
      </rPr>
      <t>　大型修缮</t>
    </r>
  </si>
  <si>
    <r>
      <rPr>
        <sz val="12"/>
        <rFont val="Times New Roman"/>
        <charset val="0"/>
      </rPr>
      <t xml:space="preserve">      </t>
    </r>
    <r>
      <rPr>
        <sz val="12"/>
        <rFont val="宋体"/>
        <charset val="134"/>
      </rPr>
      <t>其他资本性支出</t>
    </r>
  </si>
  <si>
    <r>
      <rPr>
        <b/>
        <sz val="12"/>
        <rFont val="Times New Roman"/>
        <charset val="0"/>
      </rPr>
      <t xml:space="preserve">  </t>
    </r>
    <r>
      <rPr>
        <b/>
        <sz val="12"/>
        <rFont val="宋体"/>
        <charset val="134"/>
      </rPr>
      <t>机关资本性支出（基本建设）</t>
    </r>
  </si>
  <si>
    <r>
      <rPr>
        <b/>
        <sz val="12"/>
        <rFont val="Times New Roman"/>
        <charset val="0"/>
      </rPr>
      <t xml:space="preserve">  </t>
    </r>
    <r>
      <rPr>
        <b/>
        <sz val="12"/>
        <rFont val="宋体"/>
        <charset val="134"/>
      </rPr>
      <t>对事业单位经常性补助</t>
    </r>
  </si>
  <si>
    <t>　　工资福利支出</t>
  </si>
  <si>
    <t>　　商品和服务支出</t>
  </si>
  <si>
    <t>　　其他对事业单位补助</t>
  </si>
  <si>
    <r>
      <rPr>
        <b/>
        <sz val="12"/>
        <rFont val="Times New Roman"/>
        <charset val="0"/>
      </rPr>
      <t xml:space="preserve">  </t>
    </r>
    <r>
      <rPr>
        <b/>
        <sz val="12"/>
        <rFont val="宋体"/>
        <charset val="134"/>
      </rPr>
      <t>对事业单位资本性补助</t>
    </r>
  </si>
  <si>
    <t>　　资本性支出</t>
  </si>
  <si>
    <t>　　资本性支出（基本建设）</t>
  </si>
  <si>
    <r>
      <rPr>
        <b/>
        <sz val="12"/>
        <rFont val="Times New Roman"/>
        <charset val="0"/>
      </rPr>
      <t xml:space="preserve">  </t>
    </r>
    <r>
      <rPr>
        <b/>
        <sz val="12"/>
        <rFont val="宋体"/>
        <charset val="134"/>
      </rPr>
      <t>对企业补助</t>
    </r>
  </si>
  <si>
    <t>　　费用补贴</t>
  </si>
  <si>
    <t>　　利息补贴</t>
  </si>
  <si>
    <t>　　其他对企业补助</t>
  </si>
  <si>
    <r>
      <rPr>
        <b/>
        <sz val="12"/>
        <rFont val="Times New Roman"/>
        <charset val="0"/>
      </rPr>
      <t xml:space="preserve">  </t>
    </r>
    <r>
      <rPr>
        <b/>
        <sz val="12"/>
        <rFont val="宋体"/>
        <charset val="134"/>
      </rPr>
      <t>对企业资本性支出</t>
    </r>
  </si>
  <si>
    <r>
      <rPr>
        <sz val="12"/>
        <rFont val="Times New Roman"/>
        <charset val="0"/>
      </rPr>
      <t xml:space="preserve">       </t>
    </r>
    <r>
      <rPr>
        <sz val="12"/>
        <rFont val="宋体"/>
        <charset val="134"/>
      </rPr>
      <t>资本金注入</t>
    </r>
  </si>
  <si>
    <r>
      <rPr>
        <sz val="12"/>
        <rFont val="Times New Roman"/>
        <charset val="0"/>
      </rPr>
      <t xml:space="preserve">      </t>
    </r>
    <r>
      <rPr>
        <sz val="12"/>
        <rFont val="宋体"/>
        <charset val="134"/>
      </rPr>
      <t>资本金注入（基本建设）</t>
    </r>
  </si>
  <si>
    <r>
      <rPr>
        <sz val="12"/>
        <rFont val="Times New Roman"/>
        <charset val="0"/>
      </rPr>
      <t xml:space="preserve">      </t>
    </r>
    <r>
      <rPr>
        <sz val="12"/>
        <rFont val="宋体"/>
        <charset val="134"/>
      </rPr>
      <t>政府投资基金股权投资</t>
    </r>
  </si>
  <si>
    <r>
      <rPr>
        <sz val="12"/>
        <rFont val="Times New Roman"/>
        <charset val="0"/>
      </rPr>
      <t xml:space="preserve">      </t>
    </r>
    <r>
      <rPr>
        <sz val="12"/>
        <rFont val="宋体"/>
        <charset val="134"/>
      </rPr>
      <t>其他对企业资本性支出</t>
    </r>
  </si>
  <si>
    <r>
      <rPr>
        <b/>
        <sz val="12"/>
        <rFont val="Times New Roman"/>
        <charset val="0"/>
      </rPr>
      <t xml:space="preserve">  </t>
    </r>
    <r>
      <rPr>
        <b/>
        <sz val="12"/>
        <rFont val="宋体"/>
        <charset val="134"/>
      </rPr>
      <t>对个人和家庭的补助</t>
    </r>
  </si>
  <si>
    <t>　　社会福利和救助</t>
  </si>
  <si>
    <t>　　助学金</t>
  </si>
  <si>
    <r>
      <rPr>
        <sz val="12"/>
        <rFont val="Times New Roman"/>
        <charset val="0"/>
      </rPr>
      <t xml:space="preserve">        </t>
    </r>
    <r>
      <rPr>
        <sz val="12"/>
        <rFont val="宋体"/>
        <charset val="134"/>
      </rPr>
      <t>个人农业生产补贴</t>
    </r>
  </si>
  <si>
    <r>
      <rPr>
        <sz val="12"/>
        <rFont val="Times New Roman"/>
        <charset val="0"/>
      </rPr>
      <t xml:space="preserve">        </t>
    </r>
    <r>
      <rPr>
        <sz val="12"/>
        <rFont val="宋体"/>
        <charset val="134"/>
      </rPr>
      <t>离退休费</t>
    </r>
  </si>
  <si>
    <r>
      <rPr>
        <sz val="12"/>
        <rFont val="宋体"/>
        <charset val="134"/>
      </rPr>
      <t>　　　其他对个人和家庭补助</t>
    </r>
  </si>
  <si>
    <r>
      <rPr>
        <b/>
        <sz val="12"/>
        <rFont val="Times New Roman"/>
        <charset val="0"/>
      </rPr>
      <t xml:space="preserve">  </t>
    </r>
    <r>
      <rPr>
        <b/>
        <sz val="12"/>
        <rFont val="宋体"/>
        <charset val="134"/>
      </rPr>
      <t>对社会保障基金补助</t>
    </r>
  </si>
  <si>
    <t>　　对社会保障基金补助</t>
  </si>
  <si>
    <t>　　补充全国社会保障基金</t>
  </si>
  <si>
    <r>
      <rPr>
        <sz val="12"/>
        <rFont val="Times New Roman"/>
        <charset val="0"/>
      </rPr>
      <t xml:space="preserve">       </t>
    </r>
    <r>
      <rPr>
        <sz val="12"/>
        <rFont val="宋体"/>
        <charset val="134"/>
      </rPr>
      <t>对机关事业单位职业年金的补助</t>
    </r>
  </si>
  <si>
    <r>
      <rPr>
        <b/>
        <sz val="12"/>
        <rFont val="Times New Roman"/>
        <charset val="0"/>
      </rPr>
      <t xml:space="preserve">  </t>
    </r>
    <r>
      <rPr>
        <b/>
        <sz val="12"/>
        <rFont val="宋体"/>
        <charset val="134"/>
      </rPr>
      <t>债务利息及费用支出</t>
    </r>
  </si>
  <si>
    <t>　  国内债务付息</t>
  </si>
  <si>
    <r>
      <rPr>
        <sz val="12"/>
        <rFont val="宋体"/>
        <charset val="134"/>
      </rPr>
      <t>　</t>
    </r>
    <r>
      <rPr>
        <sz val="12"/>
        <rFont val="Times New Roman"/>
        <charset val="0"/>
      </rPr>
      <t xml:space="preserve">   </t>
    </r>
    <r>
      <rPr>
        <sz val="12"/>
        <rFont val="宋体"/>
        <charset val="134"/>
      </rPr>
      <t>国外债务付息</t>
    </r>
  </si>
  <si>
    <r>
      <rPr>
        <sz val="12"/>
        <rFont val="Times New Roman"/>
        <charset val="0"/>
      </rPr>
      <t xml:space="preserve">      </t>
    </r>
    <r>
      <rPr>
        <sz val="12"/>
        <rFont val="宋体"/>
        <charset val="134"/>
      </rPr>
      <t>国内债务发行费用</t>
    </r>
  </si>
  <si>
    <r>
      <rPr>
        <sz val="12"/>
        <rFont val="Times New Roman"/>
        <charset val="0"/>
      </rPr>
      <t xml:space="preserve">      </t>
    </r>
    <r>
      <rPr>
        <sz val="12"/>
        <rFont val="宋体"/>
        <charset val="134"/>
      </rPr>
      <t>国外债务发行费用</t>
    </r>
  </si>
  <si>
    <r>
      <rPr>
        <b/>
        <sz val="12"/>
        <rFont val="Times New Roman"/>
        <charset val="0"/>
      </rPr>
      <t xml:space="preserve">  </t>
    </r>
    <r>
      <rPr>
        <b/>
        <sz val="12"/>
        <rFont val="宋体"/>
        <charset val="134"/>
      </rPr>
      <t>债务还本支出</t>
    </r>
  </si>
  <si>
    <r>
      <rPr>
        <sz val="12"/>
        <rFont val="宋体"/>
        <charset val="134"/>
      </rPr>
      <t>　　　国内债务还本</t>
    </r>
  </si>
  <si>
    <r>
      <rPr>
        <sz val="12"/>
        <rFont val="宋体"/>
        <charset val="134"/>
      </rPr>
      <t>　　　国外债务还本</t>
    </r>
  </si>
  <si>
    <r>
      <rPr>
        <b/>
        <sz val="12"/>
        <rFont val="Times New Roman"/>
        <charset val="0"/>
      </rPr>
      <t xml:space="preserve">  </t>
    </r>
    <r>
      <rPr>
        <b/>
        <sz val="12"/>
        <rFont val="宋体"/>
        <charset val="134"/>
      </rPr>
      <t>转移性支出</t>
    </r>
  </si>
  <si>
    <r>
      <rPr>
        <sz val="12"/>
        <rFont val="宋体"/>
        <charset val="0"/>
      </rPr>
      <t>　</t>
    </r>
    <r>
      <rPr>
        <sz val="12"/>
        <rFont val="Times New Roman"/>
        <charset val="0"/>
      </rPr>
      <t xml:space="preserve"> </t>
    </r>
    <r>
      <rPr>
        <sz val="12"/>
        <rFont val="宋体"/>
        <charset val="0"/>
      </rPr>
      <t>上下级政府间转移性支出</t>
    </r>
  </si>
  <si>
    <r>
      <rPr>
        <sz val="12"/>
        <rFont val="Times New Roman"/>
        <charset val="0"/>
      </rPr>
      <t xml:space="preserve">      </t>
    </r>
    <r>
      <rPr>
        <sz val="12"/>
        <rFont val="宋体"/>
        <charset val="134"/>
      </rPr>
      <t>债务转贷</t>
    </r>
  </si>
  <si>
    <r>
      <rPr>
        <sz val="12"/>
        <rFont val="Times New Roman"/>
        <charset val="0"/>
      </rPr>
      <t xml:space="preserve">      </t>
    </r>
    <r>
      <rPr>
        <sz val="12"/>
        <rFont val="宋体"/>
        <charset val="134"/>
      </rPr>
      <t>调出资金</t>
    </r>
  </si>
  <si>
    <r>
      <rPr>
        <sz val="12"/>
        <rFont val="Times New Roman"/>
        <charset val="0"/>
      </rPr>
      <t xml:space="preserve">      </t>
    </r>
    <r>
      <rPr>
        <sz val="12"/>
        <rFont val="宋体"/>
        <charset val="134"/>
      </rPr>
      <t>安排预算稳定调解基金</t>
    </r>
  </si>
  <si>
    <r>
      <rPr>
        <sz val="12"/>
        <rFont val="Times New Roman"/>
        <charset val="0"/>
      </rPr>
      <t xml:space="preserve">      </t>
    </r>
    <r>
      <rPr>
        <sz val="12"/>
        <rFont val="宋体"/>
        <charset val="134"/>
      </rPr>
      <t>补充预算周转金</t>
    </r>
  </si>
  <si>
    <r>
      <rPr>
        <sz val="12"/>
        <rFont val="Times New Roman"/>
        <charset val="0"/>
      </rPr>
      <t xml:space="preserve">      </t>
    </r>
    <r>
      <rPr>
        <sz val="12"/>
        <rFont val="宋体"/>
        <charset val="134"/>
      </rPr>
      <t>区域间转移性支出</t>
    </r>
  </si>
  <si>
    <r>
      <rPr>
        <b/>
        <sz val="12"/>
        <rFont val="Times New Roman"/>
        <charset val="0"/>
      </rPr>
      <t xml:space="preserve">  </t>
    </r>
    <r>
      <rPr>
        <b/>
        <sz val="12"/>
        <rFont val="宋体"/>
        <charset val="134"/>
      </rPr>
      <t>预备费及预留</t>
    </r>
  </si>
  <si>
    <t>　　预备费</t>
  </si>
  <si>
    <t>　　预留</t>
  </si>
  <si>
    <r>
      <rPr>
        <b/>
        <sz val="12"/>
        <rFont val="Times New Roman"/>
        <charset val="0"/>
      </rPr>
      <t xml:space="preserve">  </t>
    </r>
    <r>
      <rPr>
        <b/>
        <sz val="12"/>
        <rFont val="宋体"/>
        <charset val="134"/>
      </rPr>
      <t>其他支出</t>
    </r>
  </si>
  <si>
    <t>　 国家赔偿费用支出</t>
  </si>
  <si>
    <r>
      <rPr>
        <sz val="12"/>
        <rFont val="Times New Roman"/>
        <charset val="0"/>
      </rPr>
      <t xml:space="preserve">      </t>
    </r>
    <r>
      <rPr>
        <sz val="12"/>
        <rFont val="宋体"/>
        <charset val="134"/>
      </rPr>
      <t>对民间非营利组织和群众性自治组织补贴</t>
    </r>
  </si>
  <si>
    <r>
      <rPr>
        <sz val="12"/>
        <rFont val="Times New Roman"/>
        <charset val="0"/>
      </rPr>
      <t xml:space="preserve">      </t>
    </r>
    <r>
      <rPr>
        <sz val="12"/>
        <rFont val="宋体"/>
        <charset val="134"/>
      </rPr>
      <t>经常性赠与</t>
    </r>
  </si>
  <si>
    <r>
      <rPr>
        <sz val="12"/>
        <rFont val="Times New Roman"/>
        <charset val="0"/>
      </rPr>
      <t xml:space="preserve">      </t>
    </r>
    <r>
      <rPr>
        <sz val="12"/>
        <rFont val="宋体"/>
        <charset val="134"/>
      </rPr>
      <t>资本性赠与</t>
    </r>
  </si>
  <si>
    <r>
      <rPr>
        <sz val="12"/>
        <rFont val="Times New Roman"/>
        <charset val="0"/>
      </rPr>
      <t xml:space="preserve">      </t>
    </r>
    <r>
      <rPr>
        <sz val="12"/>
        <rFont val="宋体"/>
        <charset val="134"/>
      </rPr>
      <t>其他支出</t>
    </r>
  </si>
  <si>
    <t>表8</t>
  </si>
  <si>
    <t>2026年长宁县（本级）一般公共预算
经济分类科目基本支出预算表</t>
  </si>
  <si>
    <t>　 其他对个人和家庭补助</t>
  </si>
  <si>
    <t>　　国内债务还本</t>
  </si>
  <si>
    <t>　　国外债务还本</t>
  </si>
  <si>
    <t>　 上下级政府间转移性支出</t>
  </si>
  <si>
    <t>表9</t>
  </si>
  <si>
    <t>2026年长宁县对下一般公共预算
转移支付和税收返还预算表</t>
  </si>
  <si>
    <t>转移支付名称</t>
  </si>
  <si>
    <t>上年执行数</t>
  </si>
  <si>
    <t>本年预算数</t>
  </si>
  <si>
    <t>一、一般性转移支付</t>
  </si>
  <si>
    <t>其中：均衡性转移支付</t>
  </si>
  <si>
    <t xml:space="preserve">  重点生态功能区转移支付</t>
  </si>
  <si>
    <t xml:space="preserve">  县级基本财力保障机制奖补资金</t>
  </si>
  <si>
    <t xml:space="preserve">  资源枯竭城市转移支付</t>
  </si>
  <si>
    <t xml:space="preserve">  革命老区转移支付</t>
  </si>
  <si>
    <t xml:space="preserve">  民族地区转移支付</t>
  </si>
  <si>
    <t xml:space="preserve">  欠发达地区转移支付</t>
  </si>
  <si>
    <t xml:space="preserve">     共同财政事权转移支付</t>
  </si>
  <si>
    <t xml:space="preserve">      其中：一般公共服务共同财政事权转移支付收入</t>
  </si>
  <si>
    <t xml:space="preserve">  城乡义务教育补助经费</t>
  </si>
  <si>
    <t xml:space="preserve">      教育共同财政事权转移支付收入</t>
  </si>
  <si>
    <t xml:space="preserve">      科学技术共同事权转移支付收入</t>
  </si>
  <si>
    <t xml:space="preserve">      文化旅游体育与传媒共同财政事权转移支付收入</t>
  </si>
  <si>
    <t xml:space="preserve">      社会保障和就业共同财政事权转移支付收入</t>
  </si>
  <si>
    <t xml:space="preserve">      医疗卫生共同财政事权转移支付收入</t>
  </si>
  <si>
    <t xml:space="preserve">      节能环保共同财政事权转移支付收入</t>
  </si>
  <si>
    <t xml:space="preserve">      城乡社区事务共同财政事权转移支付收入</t>
  </si>
  <si>
    <t xml:space="preserve">      农林水共同财政事权转移支付收入</t>
  </si>
  <si>
    <t xml:space="preserve">      交通运输共同财政事权转移支付收入</t>
  </si>
  <si>
    <t xml:space="preserve">      资源勘探信息等共同财政事权转移支付收入</t>
  </si>
  <si>
    <t xml:space="preserve">      商业服务业等共同财政事权转移支付收入</t>
  </si>
  <si>
    <t xml:space="preserve">      自然资源海洋气象等共同财政事权转移支付收入</t>
  </si>
  <si>
    <t xml:space="preserve">      住房保障共同财政事权转移支付收入</t>
  </si>
  <si>
    <t xml:space="preserve">      粮油物资储备共同财政事权转移支付收入</t>
  </si>
  <si>
    <t xml:space="preserve">      灾害防治及应急管理共同财政事权转移支付收入</t>
  </si>
  <si>
    <t xml:space="preserve">      其他共同财政事权转移支付收入</t>
  </si>
  <si>
    <t xml:space="preserve">      补充县区财力转移支付收入</t>
  </si>
  <si>
    <t xml:space="preserve">      其他一般性转移支付收入</t>
  </si>
  <si>
    <t>二、专项转移支付</t>
  </si>
  <si>
    <t>其中：一般公共服务</t>
  </si>
  <si>
    <t xml:space="preserve">           城乡社区</t>
  </si>
  <si>
    <t>表10</t>
  </si>
  <si>
    <t>2026年长宁县转移支付分地区预算数</t>
  </si>
  <si>
    <r>
      <rPr>
        <b/>
        <sz val="12"/>
        <color theme="1"/>
        <rFont val="宋体"/>
        <charset val="134"/>
      </rPr>
      <t>地</t>
    </r>
    <r>
      <rPr>
        <b/>
        <sz val="12"/>
        <color theme="1"/>
        <rFont val="Times New Roman"/>
        <charset val="0"/>
      </rPr>
      <t xml:space="preserve">     </t>
    </r>
    <r>
      <rPr>
        <b/>
        <sz val="12"/>
        <color theme="1"/>
        <rFont val="宋体"/>
        <charset val="134"/>
      </rPr>
      <t>区</t>
    </r>
  </si>
  <si>
    <t>梅硐镇</t>
  </si>
  <si>
    <t>双河镇</t>
  </si>
  <si>
    <t>龙头镇</t>
  </si>
  <si>
    <t>花滩镇</t>
  </si>
  <si>
    <t>硐底镇</t>
  </si>
  <si>
    <t>铜鼓镇</t>
  </si>
  <si>
    <t>井江镇</t>
  </si>
  <si>
    <t>铜锣镇</t>
  </si>
  <si>
    <t>长宁镇</t>
  </si>
  <si>
    <t>老翁镇</t>
  </si>
  <si>
    <t>古河镇</t>
  </si>
  <si>
    <t>梅白镇</t>
  </si>
  <si>
    <t>竹海镇</t>
  </si>
  <si>
    <t>表11</t>
  </si>
  <si>
    <t xml:space="preserve">2026年长宁县（本级）预算内基本建设支出预算表 </t>
  </si>
  <si>
    <t>单位:万元，%</t>
  </si>
  <si>
    <t>预算科目（项目）</t>
  </si>
  <si>
    <t>为上年执行</t>
  </si>
  <si>
    <t>一、本级支出</t>
  </si>
  <si>
    <t>二、对地方转移支付</t>
  </si>
  <si>
    <t xml:space="preserve">    一般公共服务支出</t>
  </si>
  <si>
    <t xml:space="preserve">    节能环保支出</t>
  </si>
  <si>
    <t xml:space="preserve">    城乡社区支出</t>
  </si>
  <si>
    <t xml:space="preserve">    农林水支出</t>
  </si>
  <si>
    <t xml:space="preserve">   资源勘探工业信息支出</t>
  </si>
  <si>
    <t xml:space="preserve">    灾害防治及应急管理支出</t>
  </si>
  <si>
    <t>预算内基本建设支出合计</t>
  </si>
  <si>
    <t>本级支出合计</t>
  </si>
  <si>
    <t>对地方转移支付合计</t>
  </si>
  <si>
    <t>表12</t>
  </si>
  <si>
    <t>2026年长宁县本级重大投资计划和项目情况表</t>
  </si>
  <si>
    <t>项目名称</t>
  </si>
  <si>
    <t>建设
性质</t>
  </si>
  <si>
    <t>建设
年限</t>
  </si>
  <si>
    <t>总投资</t>
  </si>
  <si>
    <t>预算内投资</t>
  </si>
  <si>
    <t>建设内容</t>
  </si>
  <si>
    <t>备注</t>
  </si>
  <si>
    <t>承诺
资金</t>
  </si>
  <si>
    <t>已安排
投资</t>
  </si>
  <si>
    <t>2025年
投资建议</t>
  </si>
  <si>
    <t>建设
总规模</t>
  </si>
  <si>
    <t>20XX年
建设内容</t>
  </si>
  <si>
    <t>一、重大基础设施</t>
  </si>
  <si>
    <t>项目一</t>
  </si>
  <si>
    <t>此表无数据</t>
  </si>
  <si>
    <t>项目二</t>
  </si>
  <si>
    <t>二、重大社会事业和民生工程</t>
  </si>
  <si>
    <t>三、重大创新平台</t>
  </si>
  <si>
    <t>合  计</t>
  </si>
  <si>
    <t>表13</t>
  </si>
  <si>
    <t>2026年长宁县政府性基金预算收入预算表</t>
  </si>
  <si>
    <t>一、政府性基金收入</t>
  </si>
  <si>
    <t>农网还贷资金收入</t>
  </si>
  <si>
    <t>国家电影事业发展专项资金收入</t>
  </si>
  <si>
    <t>国有土地收益基金收入</t>
  </si>
  <si>
    <t>农业土地开发资金收入</t>
  </si>
  <si>
    <t>国有土地使用权出让收入</t>
  </si>
  <si>
    <t>大中型水库库区基金收入</t>
  </si>
  <si>
    <t>彩票公益金收入</t>
  </si>
  <si>
    <t>城市基础设施配套费收入</t>
  </si>
  <si>
    <t>小型水库移民扶助基金收入</t>
  </si>
  <si>
    <t>国家重大水利工程建设基金收入</t>
  </si>
  <si>
    <t>车辆通行费</t>
  </si>
  <si>
    <t>污水处理费收入</t>
  </si>
  <si>
    <t>彩票发行机构和彩票销售机构的业务费用</t>
  </si>
  <si>
    <t>其他政府性基金收入</t>
  </si>
  <si>
    <t>二、专项债务对应项目专项收入</t>
  </si>
  <si>
    <t>港口建设费专项债务对应项目专项收入</t>
  </si>
  <si>
    <t>国家电影事业发展专项资金专项债务对应项目专项收入</t>
  </si>
  <si>
    <t>国有土地使用权出让金专项债务对应项目专项收入</t>
  </si>
  <si>
    <t>国有土地收益基金专项债务对应项目专项收入</t>
  </si>
  <si>
    <t>农业土地开发资金专项债务对应项目专项收入</t>
  </si>
  <si>
    <t>其他政府性基金专项债务对应项目专项收入</t>
  </si>
  <si>
    <t>政府性基金预算收入合计</t>
  </si>
  <si>
    <t>表14</t>
  </si>
  <si>
    <t>2026年长宁县政府性基金预算支出预算表</t>
  </si>
  <si>
    <t>一、科学技术支出</t>
  </si>
  <si>
    <t>核电站乏燃料处理处置基金支出</t>
  </si>
  <si>
    <t>二、文化旅游体育与传媒支出</t>
  </si>
  <si>
    <t>国家电影事业发展专项资金安排的支出</t>
  </si>
  <si>
    <t>旅游发展基金支出</t>
  </si>
  <si>
    <t>国家电影事业发展专项资金对应专项债务收入安排的支出</t>
  </si>
  <si>
    <t>三、社会保障和就业支出</t>
  </si>
  <si>
    <t>超长期特别国债安排的支出</t>
  </si>
  <si>
    <t>四、节能环保支出</t>
  </si>
  <si>
    <t>可再生能源电价附加收入安排的支出</t>
  </si>
  <si>
    <t>五、城乡社区支出</t>
  </si>
  <si>
    <t>国有土地使用权出让收入安排的支出</t>
  </si>
  <si>
    <t>国有土地收益基金安排的支出</t>
  </si>
  <si>
    <t>农业土地开发资金安排的支出</t>
  </si>
  <si>
    <t>城市基础设施配套费安排的支出</t>
  </si>
  <si>
    <t>污水处理费安排的支出</t>
  </si>
  <si>
    <t>土地储备专项债券收入安排的支出</t>
  </si>
  <si>
    <t>棚户区改造专项债券收入安排的支出</t>
  </si>
  <si>
    <t>城市基础设施配套费对应专项债务收入安排的支出</t>
  </si>
  <si>
    <t>污水处理费对应专项债务收入安排的支出</t>
  </si>
  <si>
    <t>国有土地使用权出让收入对应专项债务收入安排的支出</t>
  </si>
  <si>
    <t>六、农林水支出</t>
  </si>
  <si>
    <t>大中型水库库区基金安排的支出</t>
  </si>
  <si>
    <t>国家重大水利工程建设基金安排的支出</t>
  </si>
  <si>
    <t>大中型水库库区基金对应专项债务收入安排的支出</t>
  </si>
  <si>
    <t>国家重大水利工程建设基金对应专项债务收入安排的支出</t>
  </si>
  <si>
    <t>大中型水库移民后期扶持基金支出</t>
  </si>
  <si>
    <t>七、交通运输支出</t>
  </si>
  <si>
    <t>车辆通行费安排的支出</t>
  </si>
  <si>
    <t>港口建设费安排的支出</t>
  </si>
  <si>
    <t>民航发展基金支出</t>
  </si>
  <si>
    <t>政府收费公路专项债券收入安排的支出</t>
  </si>
  <si>
    <t>车辆通行费对应专项债务收入安排的支出</t>
  </si>
  <si>
    <t>港口建设费对应专项债务收入安排的支出</t>
  </si>
  <si>
    <t>八、资源勘探工业信息等支出</t>
  </si>
  <si>
    <t>农网还贷资金支出</t>
  </si>
  <si>
    <t>九、住房保障支出</t>
  </si>
  <si>
    <t>十、其他支出</t>
  </si>
  <si>
    <t>其他政府性基金及对应专项债务收入安排的支出</t>
  </si>
  <si>
    <t>彩票发行销售机构业务费安排的支出</t>
  </si>
  <si>
    <t>彩票公益金安排的支出</t>
  </si>
  <si>
    <t>十一、债务付息支出</t>
  </si>
  <si>
    <t>地方政府专项债务付息支出</t>
  </si>
  <si>
    <t>十二、债务发行费用支出</t>
  </si>
  <si>
    <t>地方政府专项债务发行费用支出</t>
  </si>
  <si>
    <t>政府性基金预算支出合计</t>
  </si>
  <si>
    <t>表15</t>
  </si>
  <si>
    <t>2026年长宁县政府性基金预算收支预算平衡表</t>
  </si>
  <si>
    <t>政府性基金预算收入</t>
  </si>
  <si>
    <t>政府性基金预算支出</t>
  </si>
  <si>
    <t>地方政府专项债务还本支出</t>
  </si>
  <si>
    <t>地方政府专项债务转贷收入</t>
  </si>
  <si>
    <t>表16</t>
  </si>
  <si>
    <t>2026年长宁县（本级）政府性基金预算收入预算表</t>
  </si>
  <si>
    <t>表17</t>
  </si>
  <si>
    <t>2026年长宁县（本级）政府性基金预算支出预算表</t>
  </si>
  <si>
    <t>表18</t>
  </si>
  <si>
    <t>2026年长宁县（本级）政府性基金预算收支预算平衡表</t>
  </si>
  <si>
    <t>表19</t>
  </si>
  <si>
    <t>2026年长宁县对下政府性基金预算
转移支付预算表</t>
  </si>
  <si>
    <t>预    算    科    目</t>
  </si>
  <si>
    <t>一、城乡社区支出</t>
  </si>
  <si>
    <t>其中：国有土地使用权出让收入安排的支出</t>
  </si>
  <si>
    <t xml:space="preserve">     其中：土地开发支出</t>
  </si>
  <si>
    <t>表20</t>
  </si>
  <si>
    <t>2026年长宁县国有资本经营预算收入预算表</t>
  </si>
  <si>
    <t>单位：万元，%</t>
  </si>
  <si>
    <t>预  算  科  目</t>
  </si>
  <si>
    <t>2025年
执行数</t>
  </si>
  <si>
    <t>2026年
预算数</t>
  </si>
  <si>
    <t>为上年
执行</t>
  </si>
  <si>
    <t>一、利润收入</t>
  </si>
  <si>
    <r>
      <rPr>
        <sz val="11"/>
        <rFont val="宋体"/>
        <charset val="134"/>
      </rPr>
      <t xml:space="preserve"> </t>
    </r>
    <r>
      <rPr>
        <sz val="11"/>
        <rFont val="宋体"/>
        <charset val="134"/>
      </rPr>
      <t xml:space="preserve">   </t>
    </r>
    <r>
      <rPr>
        <sz val="11"/>
        <rFont val="宋体"/>
        <charset val="134"/>
      </rPr>
      <t>烟草企业利润收入</t>
    </r>
  </si>
  <si>
    <t xml:space="preserve">    石油石化企业利润收入</t>
  </si>
  <si>
    <t xml:space="preserve">    电力企业利润收入</t>
  </si>
  <si>
    <t xml:space="preserve">    建筑施工企业利润收入</t>
  </si>
  <si>
    <t xml:space="preserve">    其他国有资本经营预算企业利润收入</t>
  </si>
  <si>
    <t>二、股利、股息收入</t>
  </si>
  <si>
    <t xml:space="preserve">    国有控股公司股利、股息收入</t>
  </si>
  <si>
    <t xml:space="preserve">    国有参股公司股利、股息收入</t>
  </si>
  <si>
    <t xml:space="preserve">    金融企业股利、股息收入（国资预算）</t>
  </si>
  <si>
    <t xml:space="preserve">    其他国有资本经营预算企业股利、股息收入</t>
  </si>
  <si>
    <t>三、产权转让收入</t>
  </si>
  <si>
    <t xml:space="preserve">    国有股减持收入</t>
  </si>
  <si>
    <t xml:space="preserve">    国有股权、股份转让收入</t>
  </si>
  <si>
    <t xml:space="preserve">    国有独资企业产权转让收入</t>
  </si>
  <si>
    <t xml:space="preserve">    其他国有资本经营预算企业产权转让收入</t>
  </si>
  <si>
    <t>四、清算收入</t>
  </si>
  <si>
    <t xml:space="preserve">    国有股权、股份清算收入</t>
  </si>
  <si>
    <t xml:space="preserve">    国有独资企业清算收入</t>
  </si>
  <si>
    <t xml:space="preserve">    其他国有资本经营预算企业清算收入</t>
  </si>
  <si>
    <t>五、其他收入</t>
  </si>
  <si>
    <t xml:space="preserve">    其他国有资本经营预算收入</t>
  </si>
  <si>
    <t>国有资本经营预算收入合计</t>
  </si>
  <si>
    <t>表21</t>
  </si>
  <si>
    <t>2026年长宁县国有资本经营预算支出预算表</t>
  </si>
  <si>
    <t>一、解决历史遗留问题及改革成本支出</t>
  </si>
  <si>
    <t xml:space="preserve">        厂办大集体改革支出</t>
  </si>
  <si>
    <t xml:space="preserve"> “三供一业”移交补助支出</t>
  </si>
  <si>
    <t xml:space="preserve"> 国有企业办职教幼教补助支出</t>
  </si>
  <si>
    <t xml:space="preserve"> 国有企业退休人员社会化管理补助支出</t>
  </si>
  <si>
    <t xml:space="preserve"> 其他解决历史遗留问题及改革成本支出</t>
  </si>
  <si>
    <t>二、国有企业资本金注入</t>
  </si>
  <si>
    <t xml:space="preserve"> 国有经济结构调整支出</t>
  </si>
  <si>
    <t xml:space="preserve"> 公益性设施投资支出</t>
  </si>
  <si>
    <t xml:space="preserve"> 前瞻性战略性产业发展支出</t>
  </si>
  <si>
    <t xml:space="preserve"> 支持科技进步支出</t>
  </si>
  <si>
    <t xml:space="preserve"> 其他国有企业资本金注入</t>
  </si>
  <si>
    <t>三、国有企业政策性补贴</t>
  </si>
  <si>
    <t xml:space="preserve"> 国有企业政策性补贴</t>
  </si>
  <si>
    <t>四、其他国有资本经营预算支出</t>
  </si>
  <si>
    <t xml:space="preserve"> 其他国有资本经营预算支出</t>
  </si>
  <si>
    <t>国有资本经营预算支出合计</t>
  </si>
  <si>
    <t>表22</t>
  </si>
  <si>
    <t>2026年长宁县国有资本经营预算收支预算平衡表</t>
  </si>
  <si>
    <t>国有资本经营预算收入</t>
  </si>
  <si>
    <t>国有资本经营预算支出</t>
  </si>
  <si>
    <t xml:space="preserve">  上级补助收入</t>
  </si>
  <si>
    <t xml:space="preserve">  上解支出</t>
  </si>
  <si>
    <t xml:space="preserve">  上年结余收入</t>
  </si>
  <si>
    <t xml:space="preserve">  调出资金</t>
  </si>
  <si>
    <t>表23</t>
  </si>
  <si>
    <t>2026年长宁县（本级）国有资本经营预算收入预算表</t>
  </si>
  <si>
    <t>表24</t>
  </si>
  <si>
    <t>2026年长宁县（本级）国有资本经营预算支出预算表</t>
  </si>
  <si>
    <t>表25</t>
  </si>
  <si>
    <t>2026年长宁县（本级）国有资本经营预算                  收支预算平衡表</t>
  </si>
  <si>
    <t>表26</t>
  </si>
  <si>
    <t>2026年长宁县对下国有资本经营预算
转移支付预算表</t>
  </si>
  <si>
    <r>
      <rPr>
        <b/>
        <sz val="11"/>
        <rFont val="宋体"/>
        <charset val="134"/>
      </rPr>
      <t>预 算</t>
    </r>
    <r>
      <rPr>
        <b/>
        <sz val="11"/>
        <rFont val="宋体"/>
        <charset val="134"/>
      </rPr>
      <t xml:space="preserve"> </t>
    </r>
    <r>
      <rPr>
        <b/>
        <sz val="11"/>
        <rFont val="宋体"/>
        <charset val="134"/>
      </rPr>
      <t>科</t>
    </r>
    <r>
      <rPr>
        <b/>
        <sz val="11"/>
        <rFont val="宋体"/>
        <charset val="134"/>
      </rPr>
      <t xml:space="preserve"> </t>
    </r>
    <r>
      <rPr>
        <b/>
        <sz val="11"/>
        <rFont val="宋体"/>
        <charset val="134"/>
      </rPr>
      <t>目</t>
    </r>
  </si>
  <si>
    <t>执行数</t>
  </si>
  <si>
    <t>为上年
执行数</t>
  </si>
  <si>
    <t xml:space="preserve">        厂办大集体改革支出 </t>
  </si>
  <si>
    <t>表27</t>
  </si>
  <si>
    <t>2026年长宁县社会保险基金预算收入预算表</t>
  </si>
  <si>
    <t>一、企业职工基本养老保险基金收入</t>
  </si>
  <si>
    <t>其中：企业职工基本养老保险费收入</t>
  </si>
  <si>
    <t xml:space="preserve">      企业职工基本养老保险基金财政补贴收入</t>
  </si>
  <si>
    <t xml:space="preserve">      企业职工基本养老保险基金利息收入</t>
  </si>
  <si>
    <t xml:space="preserve">      企业职工基本养老保险基金委托投资收益</t>
  </si>
  <si>
    <t xml:space="preserve">      其他企业职工基本养老保险基金收入</t>
  </si>
  <si>
    <t>二、失业保险基金收入</t>
  </si>
  <si>
    <t>其中：失业保险费收入</t>
  </si>
  <si>
    <t xml:space="preserve">      失业保险基金财政补贴收入</t>
  </si>
  <si>
    <t xml:space="preserve">      失业保险基金利息收入</t>
  </si>
  <si>
    <t xml:space="preserve">      其他失业保险基金收入</t>
  </si>
  <si>
    <t>三、职工基本医疗保险基金收入</t>
  </si>
  <si>
    <t>其中：职工基本医疗保险费收入</t>
  </si>
  <si>
    <t xml:space="preserve">      职工基本医疗保险基金财政补贴收入</t>
  </si>
  <si>
    <t xml:space="preserve">      职工基本医疗保险基金利息收入</t>
  </si>
  <si>
    <t xml:space="preserve">      其他职工基本医疗保险基金收入</t>
  </si>
  <si>
    <t>四、工伤保险基金收入</t>
  </si>
  <si>
    <t>其中：工伤保险费收入</t>
  </si>
  <si>
    <t xml:space="preserve">      工伤保险基金财政补贴收入</t>
  </si>
  <si>
    <t xml:space="preserve">      工伤保险基金利息收入</t>
  </si>
  <si>
    <t xml:space="preserve">      职业伤害保障费收入</t>
  </si>
  <si>
    <t xml:space="preserve">      其他工伤保险基金收入</t>
  </si>
  <si>
    <t>五、城乡居民基本养老保险基金收入</t>
  </si>
  <si>
    <t>其中：城乡居民基本养老保险基金缴费收入</t>
  </si>
  <si>
    <t xml:space="preserve">      城乡居民基本养老保险基金财政补贴收入</t>
  </si>
  <si>
    <t xml:space="preserve">      城乡居民基本养老保险基金利息收入</t>
  </si>
  <si>
    <t xml:space="preserve">      城乡居民基本养老保险基金委托投资收益</t>
  </si>
  <si>
    <t xml:space="preserve">      城乡居民基本养老保险基金集体补助收入</t>
  </si>
  <si>
    <t xml:space="preserve">      其他城乡居民基本养老保险基金收入</t>
  </si>
  <si>
    <t>六、机关事业单位基本养老保险基金收入</t>
  </si>
  <si>
    <t>其中：机关事业单位基本养老保险费收入</t>
  </si>
  <si>
    <t xml:space="preserve">      机关事业单位基本养老保险基金财政补贴收入</t>
  </si>
  <si>
    <t xml:space="preserve">      机关事业单位基本养老保险基金利息收入</t>
  </si>
  <si>
    <t xml:space="preserve">      机关事业单位基本养老保险基金委托投资收益</t>
  </si>
  <si>
    <t xml:space="preserve">      其他机关事业单位基本养老保险基金收入</t>
  </si>
  <si>
    <t>七、城乡居民基本医疗保险基金收入</t>
  </si>
  <si>
    <t>其中：城乡居民基本医疗保险费收入</t>
  </si>
  <si>
    <t xml:space="preserve">      城乡居民基本医疗保险基金财政补贴收入</t>
  </si>
  <si>
    <t xml:space="preserve">      城乡居民基本医疗保险基金利息收入</t>
  </si>
  <si>
    <t xml:space="preserve">      其他城乡居民基本医疗保险基金收入</t>
  </si>
  <si>
    <t>社会保险基金预算收入合计</t>
  </si>
  <si>
    <t>表28</t>
  </si>
  <si>
    <t>2026年长宁县社会保险基金预算支出预算表</t>
  </si>
  <si>
    <t>一、企业职工基本养老保险基金支出</t>
  </si>
  <si>
    <t>其中：基本养老金</t>
  </si>
  <si>
    <t xml:space="preserve">      医疗补助金</t>
  </si>
  <si>
    <t xml:space="preserve">      丧葬抚恤补助</t>
  </si>
  <si>
    <t xml:space="preserve">      其他企业职工基本养老保险基金支出</t>
  </si>
  <si>
    <t>二、失业保险基金支出</t>
  </si>
  <si>
    <t>其中：失业保险金</t>
  </si>
  <si>
    <t xml:space="preserve">      医疗保险费</t>
  </si>
  <si>
    <t xml:space="preserve">      职业培训和职业介绍补贴</t>
  </si>
  <si>
    <t xml:space="preserve">      技能提升补贴支出</t>
  </si>
  <si>
    <t xml:space="preserve">      稳定岗位补贴支出</t>
  </si>
  <si>
    <t xml:space="preserve">      其他费用支出</t>
  </si>
  <si>
    <t xml:space="preserve">      其他失业保险基金支出</t>
  </si>
  <si>
    <t>三、职工基本医疗保险基金支出</t>
  </si>
  <si>
    <t>其中：职工基本医疗保险统筹基金</t>
  </si>
  <si>
    <t xml:space="preserve">      职工基本医疗保险个人账户基金</t>
  </si>
  <si>
    <t xml:space="preserve">      其他职工基本医疗保险基金支出</t>
  </si>
  <si>
    <t>四、工伤保险基金支出</t>
  </si>
  <si>
    <t>其中：工伤保险待遇</t>
  </si>
  <si>
    <t xml:space="preserve">      劳动能力鉴定支出</t>
  </si>
  <si>
    <t xml:space="preserve">      工伤预防费用支出</t>
  </si>
  <si>
    <t xml:space="preserve">      职业伤害保障支出</t>
  </si>
  <si>
    <t xml:space="preserve">      其他工伤保险基金支出</t>
  </si>
  <si>
    <t>五、城乡居民基本养老保险基金支出</t>
  </si>
  <si>
    <t>其中：基础养老金支出</t>
  </si>
  <si>
    <t xml:space="preserve">      个人账户养老金支出</t>
  </si>
  <si>
    <t xml:space="preserve">      丧葬抚恤补助支出</t>
  </si>
  <si>
    <t xml:space="preserve">      其他城乡居民基本养老保险基金支出</t>
  </si>
  <si>
    <t>六、机关事业单位基本养老保险基金支出</t>
  </si>
  <si>
    <t>其中：基本养老金支出</t>
  </si>
  <si>
    <t xml:space="preserve">      其他机关事业单位基本养老保险基金支出</t>
  </si>
  <si>
    <t>七、城乡居民基本医疗保险基金支出</t>
  </si>
  <si>
    <t>其中：城乡居民基本医疗保险基金医疗待遇支出</t>
  </si>
  <si>
    <t xml:space="preserve">      城乡居民大病保险支出</t>
  </si>
  <si>
    <t xml:space="preserve">      其他城乡居民基本医疗保险基金支出</t>
  </si>
  <si>
    <t>社会保险基金预算支出合计</t>
  </si>
  <si>
    <t>表29</t>
  </si>
  <si>
    <t>2026年长宁县社会保险基金预算收支预算平衡表</t>
  </si>
  <si>
    <t>社会保险基金预算收入</t>
  </si>
  <si>
    <t>社会保险基金预算支出</t>
  </si>
  <si>
    <t>社会保险基金转移支出</t>
  </si>
  <si>
    <t>企业职工基本养老保险基金</t>
  </si>
  <si>
    <t>失业保险基金</t>
  </si>
  <si>
    <t>职工基本医疗保险基金</t>
  </si>
  <si>
    <t>工伤保险基金</t>
  </si>
  <si>
    <t>城乡居民基本养老保险基金</t>
  </si>
  <si>
    <t>机关事业单位基本养老保险基金</t>
  </si>
  <si>
    <t>社会保险基金补助下级支出</t>
  </si>
  <si>
    <t>城乡居民基本医疗保险基金</t>
  </si>
  <si>
    <t>社会保险基金转移收入</t>
  </si>
  <si>
    <t>社会保险基金上级补助收入</t>
  </si>
  <si>
    <t>社会保险基金上解上级支出</t>
  </si>
  <si>
    <t xml:space="preserve">  社会保险基金下级上解收入</t>
  </si>
  <si>
    <t>年终结余</t>
  </si>
  <si>
    <t>备注：1.根据《关于进一步完善城乡居民基本养老保险制度的通知》（川人社发〔2022〕20号）文件精神，从2023年1月1日起，全面实施城乡居民基本养老保险统收统支市级统筹制度，实现基金收支管理、基金预算管理、责任分担机制、经办管理服务等方面全市统一。城乡居民基本养老保险基金结余在2022年12月31日前全部上缴至市级社会保障基金财政专户，由市级统一管理、统一使用、统一调度。因此，从2023年起，我县不再编列社会保险基金预算。</t>
  </si>
  <si>
    <t>表30</t>
  </si>
  <si>
    <t>2026年长宁县（本级）社会保险基金预算收入预算表</t>
  </si>
  <si>
    <t>表31</t>
  </si>
  <si>
    <t>2026年长宁县（本级）社会保险基金预算支出预算表</t>
  </si>
  <si>
    <t>表32</t>
  </si>
  <si>
    <t>2026年长宁县（本级）社会保险基金预算收支预算平衡表</t>
  </si>
  <si>
    <t>表33</t>
  </si>
  <si>
    <t>长宁县2025年地方政府债务限额及余额预算情况表</t>
  </si>
  <si>
    <t>地   区</t>
  </si>
  <si>
    <t>2025年债务限额</t>
  </si>
  <si>
    <t>2025年债务余额预计执行数</t>
  </si>
  <si>
    <t>一般债务</t>
  </si>
  <si>
    <t>专项债务</t>
  </si>
  <si>
    <t>公  式</t>
  </si>
  <si>
    <t>A=B+C</t>
  </si>
  <si>
    <t>B</t>
  </si>
  <si>
    <t>C</t>
  </si>
  <si>
    <t>D=E+F</t>
  </si>
  <si>
    <t>E</t>
  </si>
  <si>
    <t>F</t>
  </si>
  <si>
    <t xml:space="preserve"> </t>
  </si>
  <si>
    <t xml:space="preserve">  一、宜宾市长宁县</t>
  </si>
  <si>
    <t>注：1.本表反映上一年度本地区、本级及所属地区地方政府债务限额及余额预计执行数。
    2.本表由县级以上地方各级财政部门在本级人民代表大会批准预算后二十日内公开。</t>
  </si>
  <si>
    <t>表34</t>
  </si>
  <si>
    <t>长宁县地方政府一般债务余额情况表</t>
  </si>
  <si>
    <t>项    目</t>
  </si>
  <si>
    <t>一、2024年末地方政府一般债务余额实际数</t>
  </si>
  <si>
    <t>二、2025年末地方政府一般债务限额</t>
  </si>
  <si>
    <t>三、2025年地方政府一般债务发行额</t>
  </si>
  <si>
    <t xml:space="preserve">    中央转贷地方的国际金融组织和外国政府贷款</t>
  </si>
  <si>
    <t xml:space="preserve">    2025年地方政府一般债券发行额</t>
  </si>
  <si>
    <t>四、2025年地方政府一般债务还本额</t>
  </si>
  <si>
    <t>五、2025年末地方政府一般债务余额预计执行数</t>
  </si>
  <si>
    <t>六、2025年末地方政府一般债务剩余年限（年）</t>
  </si>
  <si>
    <t>七、2026年地方政府一般债务新增举债额度</t>
  </si>
  <si>
    <t>八、2026年地方政府一般债务限额</t>
  </si>
  <si>
    <t>注：1.本表反映本地区上两年度一般债务余额，上一年度一般债务限额、发行额、还本支出及余额，本年度一般债务新增举债额度及限额。
    2.本表由县级以上地方各级财政部门在本级人民代表大会批准预算后二十日内公开。</t>
  </si>
  <si>
    <t>表35</t>
  </si>
  <si>
    <t>长宁县地方政府专项债务余额情况表</t>
  </si>
  <si>
    <t>一、2024年末地方政府专项债务余额实际数</t>
  </si>
  <si>
    <t>二、2025年末地方政府专项债务限额</t>
  </si>
  <si>
    <t>三、2025年地方政府专项债务发行额</t>
  </si>
  <si>
    <t>四、2025年地方政府专项债务还本额</t>
  </si>
  <si>
    <t>五、2025年末地方政府专项债务余额预计执行数</t>
  </si>
  <si>
    <t>六、2025年末地方政府专项债务剩余年限（年）</t>
  </si>
  <si>
    <t>七、2026年地方政府专项债务新增举债额度</t>
  </si>
  <si>
    <t>八、2026年末地方政府专项债务限额</t>
  </si>
  <si>
    <t>注：1.本表反映本地区上两年度专项债务余额，上一年度专项债务限额、发行额、还本支出及余额，本年度专项债务新增举债额度及限额。
    2.本表由县级以上地方各级财政部门在本级人民代表大会批准预算后二十日内公开。</t>
  </si>
  <si>
    <t>表36</t>
  </si>
  <si>
    <t>长宁县地方政府债券发行及还本付息情况表</t>
  </si>
  <si>
    <t>公式</t>
  </si>
  <si>
    <t>本地区</t>
  </si>
  <si>
    <t>本级</t>
  </si>
  <si>
    <t>一、2025年发行预计执行数</t>
  </si>
  <si>
    <t>A=B+D</t>
  </si>
  <si>
    <t>（一）一般债券</t>
  </si>
  <si>
    <t xml:space="preserve">   其中：再融资债券</t>
  </si>
  <si>
    <t>（二）专项债券</t>
  </si>
  <si>
    <t>D</t>
  </si>
  <si>
    <t>二、2025年还本预计执行数</t>
  </si>
  <si>
    <t>F=G+H</t>
  </si>
  <si>
    <t>G</t>
  </si>
  <si>
    <t>H</t>
  </si>
  <si>
    <t>三、2025年付息预计执行数</t>
  </si>
  <si>
    <t>I=J+K</t>
  </si>
  <si>
    <t>J</t>
  </si>
  <si>
    <t>K</t>
  </si>
  <si>
    <t>四、2026年还本预算数</t>
  </si>
  <si>
    <t>L=M+O</t>
  </si>
  <si>
    <t>M</t>
  </si>
  <si>
    <t xml:space="preserve">   其中：再融资</t>
  </si>
  <si>
    <t xml:space="preserve">         财政预算安排 </t>
  </si>
  <si>
    <t>N</t>
  </si>
  <si>
    <t>O</t>
  </si>
  <si>
    <t xml:space="preserve">         财政预算安排</t>
  </si>
  <si>
    <t>P</t>
  </si>
  <si>
    <t>五、2026年付息预算数</t>
  </si>
  <si>
    <t>Q=R+S</t>
  </si>
  <si>
    <t>R</t>
  </si>
  <si>
    <t>S</t>
  </si>
  <si>
    <t>注：1.本表反映本地区、本级上一年度地方政府债券（含再融资债券）发行及还本付息支出预计执行数、本年度地方政府债券还本付息支出预算数等。
    2.本表由县级以上地方各级财政部门在本级人民代表大会批准预算后二十日内公开。</t>
  </si>
  <si>
    <t>表37</t>
  </si>
  <si>
    <t>长宁县本级2025年地方政府专项债务表</t>
  </si>
  <si>
    <t>项目</t>
  </si>
  <si>
    <t>一、专项债券收入</t>
  </si>
  <si>
    <t>二、专项债券支出</t>
  </si>
  <si>
    <t>三、还本付息</t>
  </si>
  <si>
    <t xml:space="preserve">    其中：还本预计执行数</t>
  </si>
  <si>
    <t xml:space="preserve">          付息预计执行数</t>
  </si>
  <si>
    <t>四、项目负债规模</t>
  </si>
  <si>
    <t>五、已发行专项债券期限（年）</t>
  </si>
  <si>
    <t>六、已发行专项债券利率（%）</t>
  </si>
  <si>
    <t>注：1.本表反映上一年度本级政府专项债券收入、支出、还本付息情况，反映本级项目的负债规模、期限、利率、还本付息等情况。
    2.本表由县级以上地方各级财政部门在本级人民代表大会批准预算后二十日内公开。</t>
  </si>
  <si>
    <t>表38</t>
  </si>
  <si>
    <t>长宁县本级2025年新增政府债券项目实施情况表</t>
  </si>
  <si>
    <t>区划名称</t>
  </si>
  <si>
    <t>项目实施单位</t>
  </si>
  <si>
    <t>新增债券资金发行金额</t>
  </si>
  <si>
    <t>财政部门资金拨付</t>
  </si>
  <si>
    <t>项目概况</t>
  </si>
  <si>
    <t>一般债券</t>
  </si>
  <si>
    <t>专项债券</t>
  </si>
  <si>
    <t>拨付金额</t>
  </si>
  <si>
    <t>拨付进度（%）</t>
  </si>
  <si>
    <t>长宁县</t>
  </si>
  <si>
    <t>县自然资源和规划局</t>
  </si>
  <si>
    <t>长宁县存量闲置土地储备项目实施方案</t>
  </si>
  <si>
    <t>收回收购长宁县三里半东区511524-2020-B-008#宗地、511524-2020-B-009#宗地、511524-2020-B-010#宗地、高铁新区GTQ06-06-07和511524-2023-C-009#宗地共5宗已出让未开发地块，面积321.86亩。</t>
  </si>
  <si>
    <t>县林业局</t>
  </si>
  <si>
    <t>“天府森林粮库”长宁县林竹基地提升项目</t>
  </si>
  <si>
    <t>抚育竹林基地4万亩，包含材用林2万亩，笋用林2万亩，发展林下药材6000亩，其中淡竹叶4000亩，仙茅2000亩等林下经济，配套建设防火通道100公里，水池50口，管网120公里，生产便道100公里，设初级加工点4个，新建3200m保鲜冻库，新建以竹代塑标准化厂房11000m，在园区内配套污水处理等其他设施设备。</t>
  </si>
  <si>
    <t>县住建局</t>
  </si>
  <si>
    <t>长宁县智慧停车场项目</t>
  </si>
  <si>
    <t>在长宁县内改建停车泊位1200个，总建筑面积36000平方米，改建停车场及配套服务设施，配套建设充电桩约200个、机械式停车装备等附属设施设备。在长宁县内改建停车泊位1200个，总建筑面积36000平方米，改建停车场及配套服务设施，配套建设充电桩约200个、机械式停车装备等附属设施设备。</t>
  </si>
  <si>
    <t>县水利局</t>
  </si>
  <si>
    <t>长宁县城乡供水一体化工程</t>
  </si>
  <si>
    <t>(1)水源工程部分:新建882万m3小(1)型水源工程1座及相关设施设备；(2)水厂部分:新建供水规模为7万m3/d 的供水厂1座及相关设施设备；(3)管网及相关配套供水设施部分:新建取水泵站1座，铺设原水输水管道及至县城和各镇供水于支管网约203.5公里，配置加压泵站等相关供水设施:(4)水源库区复建道路工程部分建设库区复建道路约5.91公里(含桥梁)及相关配套设施。</t>
  </si>
  <si>
    <t>县职业技术学校</t>
  </si>
  <si>
    <t>四川省长宁县职业技术学校实训基地建设项目一期</t>
  </si>
  <si>
    <t>建设产教融合基地约10101.39平方米，包括实训楼一栋，配套建设其它附属设施及实训设备设施购置等。建设产教融合基地约10101.39平方米，包括实训楼一栋，配套建设其它附属设施及实训设备设施购置等。</t>
  </si>
  <si>
    <t>工投集团</t>
  </si>
  <si>
    <t>长宁经开区承载能力提升改造项目</t>
  </si>
  <si>
    <t>新建标准化厂房20万平方米，新建园区智慧服务平台，配套建设园区管网20公里、道路5公里、停车位500个、充电桩等基础设施。新建标准化厂房20万平方米，新建园区智慧服务平台，配套建设园区管网20公里、道路5公里、停车位500个、充电桩等基础设施。</t>
  </si>
  <si>
    <t>城中村改造非PSL中长期贷款</t>
  </si>
  <si>
    <t>该项目为城中村改造非PSL中长期贷款项目，项目建设单位为长宁县住建局，项目为新建项目，主要建设内容为：在长宁县长宁镇对城中村进行改造，涉及全镇所有社区。该项目为城中村改造非PSL中长期贷款项目，项目建设单位为长宁县住建局，项目为新建项目，主要建设内容为：在长宁县长宁镇对城中村进行改造，涉及全镇所有社区。</t>
  </si>
  <si>
    <t>长盛公司</t>
  </si>
  <si>
    <t>四川省2014年第二批危旧房棚户区改造项目——长宁县棚户区改造项目（一期）</t>
  </si>
  <si>
    <t>该项目为四川省2014年第二批危旧房棚户区改造项目——长宁县棚户区改造项目（一期），主要用于城镇危旧房棚户区提升改造，项目资产单位：长宁县长盛发展投资有限责任公司，于2024年10月开工建设，预计2026年建设完工。</t>
  </si>
  <si>
    <t>县交通运输局</t>
  </si>
  <si>
    <t>长宁镇至龙头镇扶贫公路一期（G547）</t>
  </si>
  <si>
    <t>——</t>
  </si>
  <si>
    <t>长宁县城乡供水一体化工程（淯江西岸生态治理部分）设计施工总承包工程费</t>
  </si>
  <si>
    <t>棚户区改造中长期贷款</t>
  </si>
  <si>
    <t>长宁县长宁镇菜坝子棚户区（城中村）改造项目</t>
  </si>
  <si>
    <t>企业服务大厅升级改造项目</t>
  </si>
  <si>
    <t>工程内容办公楼环境改造：新建墙体、办公柜台、墙面贴砖、墙体面饰、门窗、LED展示屏幕及灯箱安装。工程内容办公楼环境改造：新建墙体、办公柜台、墙面贴砖、墙体面饰、门窗、LED展示屏幕及灯箱安装。工程内容办公楼环境改造：新建墙体、办公柜台、墙面贴砖、墙体面饰、门窗、LED展示屏幕及灯箱安装。工程内容办公楼环境改造：新建墙体、办公柜台、墙面贴砖、墙体面饰、门窗、LED展示屏幕及灯箱安装。工程内容办公楼环境改造：新建墙体、办公柜台、墙面贴砖、墙体面饰、门窗、LED展示屏幕及灯箱安装。工程内容办公楼环境改造：新建墙体、办公柜台、墙面贴砖、墙体面饰、门窗、LED展示屏幕及灯箱安装。工程内容办公楼环境改造：新建墙体、办公柜台、墙面贴砖、墙体面饰、门窗、LED展示屏幕及灯箱安装。工程内容办公楼环境改造：新建墙体、办公柜台、墙面贴砖、墙体面饰、门窗、LED展示屏幕及灯箱安装。</t>
  </si>
  <si>
    <t>长宁县2023年城区亮化美化建设工程（工程）</t>
  </si>
  <si>
    <t>主要内容：1.其他主要配套工程：定制自贡工艺彩灯灯组2组，凤舞九天绿化带点缀，各类型号电缆线约19500米，护套线约13500米等需要街道亮化，其他辅助材料、机具设备租赁、人工费用等。本项目建设期为2023年1月至2025年12月。
社会效益：1.项目建成后，可以达到城区街道亮化美化的设计目标，能够展现县城良好形象，增强人民群众的幸福感和获得感。</t>
  </si>
  <si>
    <t>双河镇整治场镇道路交通安全隐患项目</t>
  </si>
  <si>
    <t>1、淯江大道十字路口安装红绿灯系统配套设施；
2、活泉公园三岔路口安装红绿灯系统配套设施；
3、富民街十字路口安装红绿灯系统配套设施；
4、环城路及街道安装橡塑减速路垫162米，限速标牌2块，慢行提示标志8块，太阳能爆闪灯8个，事故多发路段提示牌11块，路口警示桩32个，前方信号灯路口提示牌11块，人行道提示牌11 块，限高杆提示牌6块，清除路面斑马线、标线及停车位542.11 平方，重新施画地面标志标线 495.95平方，振动线 157.5 平方，停车位标线 220平方。</t>
  </si>
  <si>
    <t>县交通局</t>
  </si>
  <si>
    <t>长宁县硐底-花滩-小河边公路改建工程</t>
  </si>
  <si>
    <t>工程总里程15.06公里。其中：改建主线(硐底-花滩一小河边)长13.373公里、宽6.5—7.5米四级公路，沥青混凝土路面；新建支线(花滩一余庆工业园区)长1.687公里、宽8.5米三级公路(含中桥1座),水泥混凝土路面。工程总里程15.06公里。其中：改建主线(硐底-花滩一小河边)长13.373公里、宽6.5—7.5米四级公路，沥青混凝土路面；新建支线(花滩一余庆工业园区)长1.687公里、宽8.5米三级公路(含中桥1座),水泥混凝土路面。</t>
  </si>
  <si>
    <t>县法院</t>
  </si>
  <si>
    <t>长宁县人民法院审判庭建设项目</t>
  </si>
  <si>
    <t>为满足业务用车和社会车辆停放需求，计划修建48个地下停车位，建筑面积约1680平方、建设的消防、暖通等设施需配合装饰工程</t>
  </si>
  <si>
    <t>长宁县竹味双河人文古镇建设项目</t>
  </si>
  <si>
    <t xml:space="preserve">(一)居民住房工程 
新建居民住房896户约50000平方米,商业用房约42000平方米
(二)市政基础设施工程
1、双河社区市政基础设施改造工程。 新建双河镇老城区街道 供水、供电、燃气、通信网络等综合地 下管廊约3km,完善相应设备设施;恢复重建双河镇建成区雨污管网 约3km; 恢复重建老城区东南西北街道及巷道约30000 m3及街面铺 设、亮化、绿化、美化、休闲娱乐等配套基础设施;恢复重建4道古城门约 19200m3。 2、青龙社区市政基础设施改造工程。拓宽道路约300米,扩建 垃圾中转站约200m2,绿化约2000 m3,强电绝缘改造约1920米, 安装路灯约80盏,改建排污管网约2880m,新建化粪池4个约2000m3。
(三)大师文旅建筑群及古街纪念广场工程
占地面积约99226 m3,建设大师文旅建筑群及古街纪念广场,总建筑面积约12000 m2,包含新建重建馆建筑面积约2085m2,古街纪 念广场建筑面积约400 m3,文塔1座等建筑。
 (四)配套设施工程
新建标准化旅游公厕约640平方米,恢复重建双河镇城镇桥梁2座,新建停车场2个及旅游标识标牌等工程。
</t>
  </si>
  <si>
    <t>长宁县2022年市政维修整治工程（施工）</t>
  </si>
  <si>
    <t>主要内容：1.其他主要配套工程：安装雨污水检查井圆形防坠网约4861张，雨污水检查井方形防坠网约1631张，拆除和修复破损人行道约730平方米，公园新增青石板铺地约330平方米，拆换沟盖板60块，浇筑砼地面114平方米。</t>
  </si>
  <si>
    <t>长宁镇北郊村2、3组安置房（瑞祥苑小区）消防主管、无负压和电力设施安装工程</t>
  </si>
  <si>
    <t>建设消防主管、无负压设备（二次供水设备）和电源进线及配电工程（含新建1000KVA干式变压器2台，800KVA干式变压器1台、低压配电柜22面、300KW柴油发电机一台、高压电缆分支箱及电源进线高低电缆线路等）</t>
  </si>
  <si>
    <t>长宁县人民法院10KV专项变电工程</t>
  </si>
  <si>
    <t>(1)长宁县人民法院10KV电源引入工程设备、材料的采购、安装、调试。
(2) 10KV电源T接点线路至干式变压器及高、低压配电柜的采购、安装、调试。10KV线路的原35T第18#杆T接，从T接点下杆后向北采用地埋电缆敷设至综合楼与地下车道入口之间，右转九十度地埋经过沿绿化带穿过墙体，再右转九十度采用电缆桥架沿墙敷设至配电室接入变压器。</t>
  </si>
  <si>
    <t>经开区管委会</t>
  </si>
  <si>
    <t>长宁县工业集中区园区干道三期1号线道路工程</t>
  </si>
  <si>
    <t xml:space="preserve"> 建设双向两车道道路1.2公里； 铺设雨水管网直径1000毫米排水管线800米。配套建设人行道及绿化亮化工程。
</t>
  </si>
  <si>
    <t>长宁县人民法院审判法庭弱电信息化系统集成项目</t>
  </si>
  <si>
    <t>长宁县人民法院审判法庭弱电信息化系统集成项目，完成整个审判庭内各项弱电项目的安装、调试等事项，例如：六类非屏蔽网线项目、24口RJ45配线架(屏蔽)项目、六类非屏蔽RJ45跳线(2M)项目、LC-LC双工万兆多模光纤跳线项目</t>
  </si>
  <si>
    <t>四川长宁经济开发区基础设施维修改造项目</t>
  </si>
  <si>
    <t>1.双河片区。
(1)`新建园区道路断头路约140米。建设标准:路面宽7米,碎石垫层、砺青
混凝土路面,厚25-40cm,市政等级道路标准,设计时速30KM/H,路两侧布置2.5M
宽人行道,配套建设绿化亮化及雨污水管网设施。
(2)已建园区道路维修及亮化工程。已建园区道路亮化约1400米,改建人行
建设规模
道路约15007m,改建行道树间距8米,路灯按30米一盏LED单臂灯布置,新铺设
供电线路及配套相应设施、生产生活用水主管网及动力电设施,电力线路1400*
及内容
及安装配电箱。
2.长宁镇片区
(1)B区工业污水处理厂新建事故应急收集池5000m㎡,商品砼垫层+防渗漏膜
铺设处理,配套相应进出水管道及更换部分受损设施设备。</t>
  </si>
  <si>
    <t>长宁县6.0级地震灾后重建田园综合体建设项目</t>
  </si>
  <si>
    <t>建设双河镇等4个乡镇5个聚居点108栋643户,配套建设道路、管网、水电气、通讯、绿化、亮化、无害化厕所、垃圾处理池、污水处理设施广场、村级综合文化服务中心等基础设施和公共服务设施;依托双河镇万亩林竹基地,建设三产融合乡村振兴示范点。</t>
  </si>
  <si>
    <t>长宁县硐底镇农贸市场改造项目</t>
  </si>
  <si>
    <t>改建钢架大棚约850平方米，摊位改造60个，市场内通道硬化950平方米，大门、标识标牌改造30个，场镇店招店牌规范制作120户及农贸市场周边居民住宅风貌改造，雨水管网改造400米，污水管网改造600米，改建公厕一座，改建化粪池350立方米；配套建设相关附属设施。</t>
  </si>
  <si>
    <t>长宁县硐底镇场镇基础设施建设项目</t>
  </si>
  <si>
    <t>（一）新（改）建市政道路5条，长约2950米、宽约4--7米、面积约 14300平方米；南湾街、新区省道两侧人行道改造约17000 平方米，安装供水管网约1700米、雨水管网约3000米、污水管网3000米，房屋风貌改造约4000平方米；配套绿化、亮化等相关附属设施。
（二）新（改）建城乡环境垃圾房73座，改建停车场5处约4800 平方米，老街街面硬化约2800平方米，方田、宏发聚居点道路硬化 2300平方米，建设旅游公厕1座，配套建设绿化、亮化等设施；河堤绿化、亮化约4400平方米及改造河提步道，新建宏发聚居点至屠宰场连接线步道，硐底老桥至红旗村道班公路黑化，亮化等。</t>
  </si>
  <si>
    <t>长宁县乡镇污水处理厂电力设施工程施工合同</t>
  </si>
  <si>
    <t>主要内容：1.其他主要配套工程：梅白、铜锣、铜锣三元、龙头官兴4个乡镇污水处理厂配置永久电力设施。 本项目建设期为2022年12月至2025年12月。
预期效益：1.社会效益：项目建成后，可以达到污水处理厂正常运转，能够提升乡镇污水处理效率。</t>
  </si>
  <si>
    <t>长宁镇北郊二、三组安置房（瑞祥苑小区）6、7号楼配电工程项目</t>
  </si>
  <si>
    <t>长宁镇北郊二、三组安置房（瑞祥苑小区）6、7号楼配电工程项目建设内容：在瑞祥苑地下室配电房埋设0.4kV电缆线路，全长844米。电缆采用YJV22-0.6/1KV-4X50+1X25。安装2台配电箱6AS-27AS-2、2台商业配电表箱6AWS-1 7AWS-1。开挖回填沥青公路约10米、大理石人行道约150米。</t>
  </si>
  <si>
    <t>长宁县人民法庭业务用房装饰装修及审判庭室外附属工程</t>
  </si>
  <si>
    <t>审判法庭修建室外装修装饰工程，地面贴砖6956平方米，墙面刷乳胶漆22810平方米，造型顶天棚5593平方米、成品木质套装门132樘，卫生间成品隔断348平方米几轻质隔墙等。新建围墙、值班室、道路地面铺设花岗岩、地面黑化、绿化等室外附属设施</t>
  </si>
  <si>
    <t>住建局</t>
  </si>
  <si>
    <t>长宁县2023年城区亮化美化建设工程二期（工程）</t>
  </si>
  <si>
    <t>1.其他主要配套工程：定制LED硅胶柔性防水灯带约4488米，满天星约430套，LED五角星挂件378套等。</t>
  </si>
  <si>
    <t>2019年长宁县桥梁栏杆整治项目等3个项目</t>
  </si>
  <si>
    <t>1.2019年长宁县桥梁栏杆整治项目：拆除原有1950米桥梁栏杆，改建成钢筋砼防撞护栏；2.长宁县龙头镇龙华村至双河镇前进村生命通道边坡整治项目：挖补修复水泥砼路面约600m2，修复边沟200m3，锚杆铁丝网喷射砼1720 m2，浆砌片石挡土墙840m3，锚杆框架梁加固467 m2，锚钉加固1200根，更换波形护栏72m，施划标线140 m2等工程量。3.长宁县“8.10”水毁农村公路恢复重建项目：挖除旧路面1120 m2，铣刨路面3000 m2，挡土墙210 m3，修复路面基层800 m2，沥青砼面层修复3500 m2，挖补水泥砼路面3300 m2，护栏喷漆3500 m2等工程量。</t>
  </si>
  <si>
    <t>长宁县双河镇综合农贸市场建设项目</t>
  </si>
  <si>
    <t>长宁县双河镇综合农贸市场建设项目，新建在双河镇双河社区，项目总投资1200万，项目占地12亩，总建筑面积4000平发米，建设集购物、餐饮、游玩为一体的区域性综合农贸市场，配套基础管网、停车场、绿化亮化等设施建设。</t>
  </si>
  <si>
    <t>占地12亩，总建筑面积未4000平方米，建筑及购物、餐饮、游玩为一体的区域性综合农贸市场，配套基础管网、停车场、绿化亮化等设施建设。占地12亩，总建筑面积未4000平方米，建筑及购物、餐饮、游玩为一体的区域性综合农贸市场，配套基础管网、停车场、绿化亮化等设施建设。</t>
  </si>
  <si>
    <t>长宁县花滩中心卫生院整体迁建项目（二次装饰装修工程）</t>
  </si>
  <si>
    <t>花滩中心卫生院1 号综合楼二次装修 3665 平方米，完成总坪、防污等相关设施。花滩中心卫生院1 号综合楼二次装修 3665 平方米，完成总坪、防污等相关设施。花滩中心卫生院1 号综合楼二次装修 3665 平方米，完成总坪、防污等相关设施。</t>
  </si>
  <si>
    <t>井江镇政府办公用房维修改造工程</t>
  </si>
  <si>
    <t>对老办公楼外墙进行清洗、修补，去除内墙皮、刷乳胶漆1200㎡；维修改造大、小会议室地面约200㎡，改建大会议室背景墙约50㎡，主席台地面及线路预埋等；拆除D级危房老办公楼三层约150㎡；配置灭火器20个；管线安装；修补政府院坝内垮塌透视围墙栅栏约85约㎡，更换政府不锈钢大门。</t>
  </si>
  <si>
    <t>县农业局</t>
  </si>
  <si>
    <t>长宁县稻虾综合种养基地基础设施建设项目</t>
  </si>
  <si>
    <t>1.新建3000亩标准化稻虾产业基地，田埂修筑20000米，布设下田坡道150处。2.对调整后的田块进行土地承包经营权重新确权登记。3.完善其他配套基础设施，新建2米宽砂石路1000米。</t>
  </si>
  <si>
    <t>361404 长宁县中医院</t>
  </si>
  <si>
    <t>长宁县铜鼓镇中心卫生院能力提升项目</t>
  </si>
  <si>
    <t>新建面积约2200平方米，配套相应设备设。</t>
  </si>
  <si>
    <t>360135402 四川省长宁县中学校</t>
  </si>
  <si>
    <t>四川省长宁县中学校新建学生食堂项目</t>
  </si>
  <si>
    <t>四川省长宁县中学校新建学生食堂项目占地面积约1700㎡，新建建筑面积约5177㎡，共1750个就餐位，3间功能室、屋顶篮球场一个、羽毛球场一个、乒乓球场两个等附属工程及相关配套设施。四川省长宁县中学校新建学生食堂项目占地面积约1700㎡，新建建筑面积约5177㎡，共1750个就餐位，3间功能室、屋顶篮球场一个、羽毛球场一个、乒乓球场两个等附属工程及相关配套设施。</t>
  </si>
  <si>
    <t>361139101 县卫生局（含事业）</t>
  </si>
  <si>
    <t>长宁县双河镇中心卫生院县域医疗卫生次中心建设补短板项目</t>
  </si>
  <si>
    <t>该项目分为两个部分实施：1.基建部分：改造微生物实验室约40平方米、优化特色科室流程约200平方米，改造电力系统，对现有中心供氧系统进行能力提升；2.设备采购部分：配套购置手术室、口腔科、内镜室、妇产科、彩超室等相关设备设施。</t>
  </si>
  <si>
    <t>361402 长宁县妇幼保健院</t>
  </si>
  <si>
    <t>长宁县妇幼保健计划生育服务中心能力建设项目</t>
  </si>
  <si>
    <t>项目拟对约8000平方米医疗用房进行改造，对约5029平方米院区进行改造。具体内容为新建医疗废物暂存间、制氧室等，完成室内装修改造、室外车行道、人行道、水电、场坪改造等工程。
项目拟对约8000平方米医疗用房进行改造，对约5029平方米院区进行改造。具体内容为新建医疗废物暂存间、制氧室等，完成室内装修改造、室外车行道、人行道、水电、场坪改造等工程。</t>
  </si>
  <si>
    <t>501434501501 梅硐镇</t>
  </si>
  <si>
    <t>长宁县梅硐镇泽鸿村2024年和美乡村绿化示范项目</t>
  </si>
  <si>
    <t>由梅硐镇统一组织在泽鸿村余泽鸿故居至余家祠公路沿线5公里、余家祠停车场周边、研学中心周边及余泽鸿故居周边栽种乔木542株、灌木4391株、打造灌木篱带78平方米、麦冬草751平方米、台湾二号草坪460平方米。</t>
  </si>
  <si>
    <t>360135101 县教育和体育局（含事业）</t>
  </si>
  <si>
    <t>长宁县文化体育中心建设项目</t>
  </si>
  <si>
    <t>项目计划占地约273.89亩，总建筑面积约61249.3 平方米包括体育馆、游泳馆、文化综合管、体育场等，项目估算总投资约54800万元。项目计划占地约273.89亩，总建筑面积约61249.3 平方米包括体育馆、游泳馆、文化综合管、体育场等，项目估算总投资约54800万元。</t>
  </si>
  <si>
    <t>332133101 长宁县水利局</t>
  </si>
  <si>
    <t>长宁县清溪河花滩镇浑水河段防洪治理工程</t>
  </si>
  <si>
    <t>综合治理长度为5.0km，其中新建堤防治理河长为1235m（左右两岸堤线总长1788m），河道清淤长度为3765m。工程位于浑水河花滩镇场镇河段，沿浑水河左右岸布置。新建堤防堤线总长1788m，上游段新建右岸护岸堤防长554m，下游段新建两岸防洪堤长1234m，新建气盾坝1座。河道清淤治理河道长度为3765m，对局部卡口进行清淤。</t>
  </si>
  <si>
    <t>333116101 长宁县住建局</t>
  </si>
  <si>
    <t>长宁县城乡供水一体化工程（淯江西岸生态治理部分）</t>
  </si>
  <si>
    <t>一、水源工程部分：新建880万立方米水源工程1座；二、水厂部分：新建日处理规模为7万立方米/d的供水厂1座；三、管网及相关配套供水设施部分：铺设水厂至县城和各镇供水主管道，改造提升各镇现有供水设施和管网；四、东山水库库区及灌渠防护栏工程；五、淯江西岸生态治理部分：拆除和改造原有道路、沿河房屋、构筑物等，配套建设道路2.5公里、管网工程等基础设施。</t>
  </si>
  <si>
    <t>长宁县晏江河竹海镇永江村段防洪治理工程</t>
  </si>
  <si>
    <t>新建护岸长4.16m（左岸起于两江寺桥下游约20m处，止于永江村大桥上游约80m处长2.05km；右岸起于江安县交界支沟（支流一）止于黄桷滩支沟（支流二）汇口长2.11km)。河道疏浚0.2km，新建穿堤涵管9处，穿堤箱涵3座，水位标尺2处，下河梯步16座。</t>
  </si>
  <si>
    <t>501434513501 长宁镇</t>
  </si>
  <si>
    <t>长宁镇农权村聚居点基础设施建设项目</t>
  </si>
  <si>
    <t>1.硬化聚居点公共区域地面6080平方。
2.修建45平方加压泵房、122平方配电房、18平方米门卫室各1栋，配套完善必要的水电设施。
3.修建300 立方化类池1座:修建雨污管网约1000米。
4.修建边坡档墙950平方，围墙约340米;
5.安装1250kva箱式变电站一台及强弱电管线。
6.完善其他配套基础设施。</t>
  </si>
  <si>
    <t>注：1.本表反映本级上一年度安排的新增地方政府债券资金使用情况。
    2.本表由县级以上地方各级财政部门在本级人民代表大会批准预算后二十日内公开。</t>
  </si>
  <si>
    <t>表39</t>
  </si>
  <si>
    <t>长宁县2026年地方政府债务限额提前下达情况表</t>
  </si>
  <si>
    <t>下级</t>
  </si>
  <si>
    <t>一、2025年地方政府债务限额</t>
  </si>
  <si>
    <t>其中： 一般债务限额</t>
  </si>
  <si>
    <t xml:space="preserve">       专项债务限额</t>
  </si>
  <si>
    <t>二、提前下达的2026年新增地方政府债务限额</t>
  </si>
  <si>
    <t>注：1.本表反映本地区及本级预算中列示提前下达的新增地方政府债务限额情况。
    2.本表由县级以上地方各级财政部门在本级人民代表大会批准预算后二十日内公开。</t>
  </si>
  <si>
    <t>表40</t>
  </si>
  <si>
    <t>长宁县本级2026年提前下达新增地方政府债券资金安排情况表</t>
  </si>
  <si>
    <t>项目领域</t>
  </si>
  <si>
    <t>项目主管部门</t>
  </si>
  <si>
    <t>债券性质</t>
  </si>
  <si>
    <t>发行金额</t>
  </si>
  <si>
    <t>长宁县2026年财政衔接推进乡村振兴补助资金项目</t>
  </si>
  <si>
    <t>农业</t>
  </si>
  <si>
    <t>县农业农村局</t>
  </si>
  <si>
    <t>长宁县龙头镇龙头村七组笔架山崩塌应急抢险治理工程</t>
  </si>
  <si>
    <t>其他</t>
  </si>
  <si>
    <t>长宁县实验小学高铁校区新建工程</t>
  </si>
  <si>
    <t>县教体局</t>
  </si>
  <si>
    <t>长宁县天府旅游名县基础设施建设项目（经开大道）</t>
  </si>
  <si>
    <t>县文旅局</t>
  </si>
  <si>
    <t>长宁乡镇污水处理厂工程</t>
  </si>
  <si>
    <t>城镇生活污水（污泥）收集处理和资源化利用</t>
  </si>
  <si>
    <t>长宁县2026年高标准农田建设项目</t>
  </si>
  <si>
    <t>再融资        专项债券</t>
  </si>
  <si>
    <t>长宁县廉洁教育点建设项目</t>
  </si>
  <si>
    <t>县纪委</t>
  </si>
  <si>
    <t>补充财力    专项债券</t>
  </si>
  <si>
    <t>长宁县公安局执法办案中心项目</t>
  </si>
  <si>
    <t>县公安局</t>
  </si>
  <si>
    <t>用于政府拖欠企业账款（6.30台账内）</t>
  </si>
  <si>
    <t>用于解决地方政府拖欠企业账款专项债券</t>
  </si>
  <si>
    <t>注：1.本表反映本级当年提前下达的新增地方政府债券资金安排情况。
    2.本表由县级以上地方各级财政部门在本级人民代表大会批准预算后二十日内公开。</t>
  </si>
</sst>
</file>

<file path=xl/styles.xml><?xml version="1.0" encoding="utf-8"?>
<styleSheet xmlns="http://schemas.openxmlformats.org/spreadsheetml/2006/main">
  <numFmts count="1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_ "/>
    <numFmt numFmtId="177" formatCode="yyyy&quot;年&quot;m&quot;月&quot;;@"/>
    <numFmt numFmtId="178" formatCode="0.0_ "/>
    <numFmt numFmtId="179" formatCode="0.00_ "/>
    <numFmt numFmtId="180" formatCode="0.0"/>
    <numFmt numFmtId="181" formatCode="#,##0_ "/>
    <numFmt numFmtId="182" formatCode="0_);[Red]\(0\)"/>
    <numFmt numFmtId="183" formatCode="0.0_);[Red]\(0.0\)"/>
    <numFmt numFmtId="184" formatCode="____@"/>
    <numFmt numFmtId="185" formatCode="0_ ;[Red]\-0\ "/>
  </numFmts>
  <fonts count="85">
    <font>
      <sz val="12"/>
      <name val="宋体"/>
      <charset val="134"/>
    </font>
    <font>
      <sz val="12"/>
      <name val="方正黑体简体"/>
      <charset val="1"/>
    </font>
    <font>
      <sz val="20"/>
      <name val="方正小标宋简体"/>
      <charset val="1"/>
    </font>
    <font>
      <sz val="12"/>
      <name val="宋体"/>
      <charset val="1"/>
    </font>
    <font>
      <sz val="11"/>
      <name val="宋体"/>
      <charset val="1"/>
    </font>
    <font>
      <sz val="11"/>
      <color indexed="8"/>
      <name val="宋体"/>
      <charset val="1"/>
    </font>
    <font>
      <sz val="11"/>
      <color theme="1"/>
      <name val="宋体"/>
      <charset val="134"/>
      <scheme val="minor"/>
    </font>
    <font>
      <sz val="12"/>
      <name val="方正黑体简体"/>
      <charset val="134"/>
    </font>
    <font>
      <sz val="20"/>
      <name val="方正小标宋简体"/>
      <charset val="134"/>
    </font>
    <font>
      <sz val="11"/>
      <name val="宋体"/>
      <charset val="134"/>
    </font>
    <font>
      <b/>
      <sz val="11"/>
      <name val="宋体"/>
      <charset val="1"/>
    </font>
    <font>
      <b/>
      <sz val="11"/>
      <name val="宋体"/>
      <charset val="134"/>
    </font>
    <font>
      <sz val="12"/>
      <color rgb="FF000000"/>
      <name val="宋体"/>
      <charset val="134"/>
    </font>
    <font>
      <sz val="11"/>
      <color indexed="8"/>
      <name val="宋体"/>
      <charset val="134"/>
      <scheme val="minor"/>
    </font>
    <font>
      <sz val="11"/>
      <name val="宋体"/>
      <charset val="134"/>
      <scheme val="minor"/>
    </font>
    <font>
      <sz val="12"/>
      <color indexed="8"/>
      <name val="方正黑体简体"/>
      <charset val="1"/>
    </font>
    <font>
      <sz val="20"/>
      <color indexed="8"/>
      <name val="方正小标宋简体"/>
      <charset val="1"/>
    </font>
    <font>
      <sz val="12"/>
      <color indexed="8"/>
      <name val="宋体"/>
      <charset val="1"/>
    </font>
    <font>
      <b/>
      <sz val="11"/>
      <color indexed="8"/>
      <name val="宋体"/>
      <charset val="1"/>
    </font>
    <font>
      <sz val="12"/>
      <color theme="1"/>
      <name val="方正黑体简体"/>
      <charset val="134"/>
    </font>
    <font>
      <sz val="20"/>
      <color theme="1"/>
      <name val="方正小标宋简体"/>
      <charset val="134"/>
    </font>
    <font>
      <sz val="12"/>
      <color theme="1"/>
      <name val="宋体"/>
      <charset val="134"/>
      <scheme val="minor"/>
    </font>
    <font>
      <sz val="12"/>
      <color theme="1"/>
      <name val="宋体"/>
      <charset val="134"/>
    </font>
    <font>
      <sz val="12"/>
      <color indexed="8"/>
      <name val="宋体"/>
      <charset val="134"/>
    </font>
    <font>
      <b/>
      <sz val="12"/>
      <color indexed="8"/>
      <name val="宋体"/>
      <charset val="134"/>
    </font>
    <font>
      <b/>
      <sz val="11"/>
      <name val="宋体"/>
      <charset val="134"/>
      <scheme val="minor"/>
    </font>
    <font>
      <b/>
      <sz val="12"/>
      <color indexed="8"/>
      <name val="宋体"/>
      <charset val="134"/>
      <scheme val="minor"/>
    </font>
    <font>
      <sz val="12"/>
      <color indexed="8"/>
      <name val="宋体"/>
      <charset val="134"/>
      <scheme val="minor"/>
    </font>
    <font>
      <sz val="12"/>
      <name val="宋体"/>
      <charset val="134"/>
      <scheme val="minor"/>
    </font>
    <font>
      <b/>
      <sz val="11"/>
      <color theme="1"/>
      <name val="宋体"/>
      <charset val="134"/>
      <scheme val="minor"/>
    </font>
    <font>
      <sz val="12"/>
      <color indexed="8"/>
      <name val="宋体"/>
      <charset val="1"/>
      <scheme val="minor"/>
    </font>
    <font>
      <sz val="11"/>
      <color indexed="8"/>
      <name val="宋体"/>
      <charset val="1"/>
      <scheme val="minor"/>
    </font>
    <font>
      <b/>
      <sz val="11"/>
      <color indexed="8"/>
      <name val="宋体"/>
      <charset val="1"/>
      <scheme val="minor"/>
    </font>
    <font>
      <sz val="11"/>
      <color rgb="FFFF0000"/>
      <name val="宋体"/>
      <charset val="134"/>
    </font>
    <font>
      <sz val="11"/>
      <color indexed="8"/>
      <name val="宋体"/>
      <charset val="134"/>
    </font>
    <font>
      <b/>
      <sz val="11"/>
      <color indexed="8"/>
      <name val="宋体"/>
      <charset val="134"/>
    </font>
    <font>
      <sz val="11"/>
      <color theme="1"/>
      <name val="宋体"/>
      <charset val="134"/>
    </font>
    <font>
      <b/>
      <sz val="12"/>
      <name val="宋体"/>
      <charset val="134"/>
    </font>
    <font>
      <sz val="11"/>
      <color rgb="FFFF0000"/>
      <name val="宋体"/>
      <charset val="134"/>
      <scheme val="minor"/>
    </font>
    <font>
      <sz val="20"/>
      <color indexed="8"/>
      <name val="方正小标宋简体"/>
      <charset val="134"/>
    </font>
    <font>
      <sz val="12"/>
      <name val="Arial Narrow"/>
      <charset val="0"/>
    </font>
    <font>
      <b/>
      <sz val="12"/>
      <name val="方正黑体简体"/>
      <charset val="134"/>
    </font>
    <font>
      <sz val="12"/>
      <name val="方正黑体简体"/>
      <charset val="0"/>
    </font>
    <font>
      <sz val="12"/>
      <color indexed="8"/>
      <name val="方正黑体简体"/>
      <charset val="134"/>
    </font>
    <font>
      <b/>
      <sz val="12"/>
      <color indexed="8"/>
      <name val="方正黑体简体"/>
      <charset val="134"/>
    </font>
    <font>
      <sz val="11"/>
      <name val="Times New Roman"/>
      <charset val="0"/>
    </font>
    <font>
      <b/>
      <sz val="11"/>
      <color indexed="8"/>
      <name val="宋体"/>
      <charset val="134"/>
      <scheme val="minor"/>
    </font>
    <font>
      <sz val="10"/>
      <name val="Arial"/>
      <charset val="0"/>
    </font>
    <font>
      <b/>
      <sz val="11"/>
      <color rgb="FFFF0000"/>
      <name val="宋体"/>
      <charset val="134"/>
      <scheme val="minor"/>
    </font>
    <font>
      <sz val="9"/>
      <color indexed="8"/>
      <name val="宋体"/>
      <charset val="134"/>
      <scheme val="minor"/>
    </font>
    <font>
      <sz val="12"/>
      <color theme="1"/>
      <name val="Times New Roman"/>
      <charset val="0"/>
    </font>
    <font>
      <b/>
      <sz val="12"/>
      <color theme="1"/>
      <name val="宋体"/>
      <charset val="134"/>
    </font>
    <font>
      <sz val="9"/>
      <name val="宋体"/>
      <charset val="134"/>
    </font>
    <font>
      <sz val="16"/>
      <name val="宋体"/>
      <charset val="134"/>
    </font>
    <font>
      <b/>
      <sz val="12"/>
      <name val="Times New Roman"/>
      <charset val="0"/>
    </font>
    <font>
      <sz val="12"/>
      <name val="Times New Roman"/>
      <charset val="0"/>
    </font>
    <font>
      <sz val="12"/>
      <name val="Times New Roman"/>
      <charset val="134"/>
    </font>
    <font>
      <sz val="12"/>
      <color indexed="8"/>
      <name val="Times New Roman"/>
      <charset val="0"/>
    </font>
    <font>
      <sz val="12"/>
      <name val="宋体"/>
      <charset val="0"/>
    </font>
    <font>
      <sz val="11"/>
      <name val="方正黑体简体"/>
      <charset val="134"/>
    </font>
    <font>
      <b/>
      <sz val="12"/>
      <name val="宋体"/>
      <charset val="134"/>
      <scheme val="minor"/>
    </font>
    <font>
      <b/>
      <sz val="11"/>
      <name val="Times New Roman"/>
      <charset val="0"/>
    </font>
    <font>
      <sz val="10"/>
      <name val="宋体"/>
      <charset val="134"/>
    </font>
    <font>
      <sz val="11"/>
      <color rgb="FF3F3F76"/>
      <name val="宋体"/>
      <charset val="134"/>
      <scheme val="minor"/>
    </font>
    <font>
      <b/>
      <sz val="11"/>
      <color theme="3"/>
      <name val="宋体"/>
      <charset val="134"/>
      <scheme val="minor"/>
    </font>
    <font>
      <u/>
      <sz val="11"/>
      <color rgb="FF800080"/>
      <name val="宋体"/>
      <charset val="134"/>
      <scheme val="minor"/>
    </font>
    <font>
      <sz val="11"/>
      <color theme="0"/>
      <name val="宋体"/>
      <charset val="134"/>
      <scheme val="minor"/>
    </font>
    <font>
      <sz val="11"/>
      <color rgb="FF9C0006"/>
      <name val="宋体"/>
      <charset val="134"/>
      <scheme val="minor"/>
    </font>
    <font>
      <b/>
      <sz val="11"/>
      <color rgb="FF3F3F3F"/>
      <name val="宋体"/>
      <charset val="134"/>
      <scheme val="minor"/>
    </font>
    <font>
      <u/>
      <sz val="11"/>
      <color rgb="FF0000FF"/>
      <name val="宋体"/>
      <charset val="134"/>
      <scheme val="minor"/>
    </font>
    <font>
      <sz val="11"/>
      <color rgb="FFFA7D00"/>
      <name val="宋体"/>
      <charset val="134"/>
      <scheme val="minor"/>
    </font>
    <font>
      <b/>
      <sz val="11"/>
      <color rgb="FFFFFFFF"/>
      <name val="宋体"/>
      <charset val="134"/>
      <scheme val="minor"/>
    </font>
    <font>
      <b/>
      <sz val="13"/>
      <color theme="3"/>
      <name val="宋体"/>
      <charset val="134"/>
      <scheme val="minor"/>
    </font>
    <font>
      <b/>
      <sz val="11"/>
      <color rgb="FFFA7D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sz val="11"/>
      <color rgb="FF006100"/>
      <name val="宋体"/>
      <charset val="134"/>
      <scheme val="minor"/>
    </font>
    <font>
      <sz val="11"/>
      <color rgb="FF9C6500"/>
      <name val="宋体"/>
      <charset val="134"/>
      <scheme val="minor"/>
    </font>
    <font>
      <sz val="12"/>
      <name val="仿宋_GB2312"/>
      <charset val="134"/>
    </font>
    <font>
      <sz val="11"/>
      <name val="Calibri"/>
      <charset val="0"/>
    </font>
    <font>
      <sz val="9"/>
      <color indexed="8"/>
      <name val="宋体"/>
      <charset val="134"/>
    </font>
    <font>
      <b/>
      <sz val="12"/>
      <color theme="1"/>
      <name val="Times New Roman"/>
      <charset val="0"/>
    </font>
    <font>
      <sz val="9"/>
      <name val="宋体"/>
      <charset val="134"/>
    </font>
    <font>
      <b/>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4"/>
        <bgColor indexed="64"/>
      </patternFill>
    </fill>
    <fill>
      <patternFill patternType="solid">
        <fgColor theme="9" tint="0.399975585192419"/>
        <bgColor indexed="64"/>
      </patternFill>
    </fill>
    <fill>
      <patternFill patternType="solid">
        <fgColor theme="4" tint="0.799981688894314"/>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right/>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style="thin">
        <color auto="1"/>
      </right>
      <top style="thin">
        <color auto="1"/>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s>
  <cellStyleXfs count="95">
    <xf numFmtId="0" fontId="0" fillId="0" borderId="0">
      <alignment vertical="center"/>
    </xf>
    <xf numFmtId="42" fontId="47" fillId="0" borderId="0" applyFill="0" applyBorder="0" applyAlignment="0" applyProtection="0"/>
    <xf numFmtId="0" fontId="6" fillId="6" borderId="0" applyNumberFormat="0" applyBorder="0" applyAlignment="0" applyProtection="0">
      <alignment vertical="center"/>
    </xf>
    <xf numFmtId="0" fontId="63" fillId="3" borderId="16" applyNumberFormat="0" applyAlignment="0" applyProtection="0">
      <alignment vertical="center"/>
    </xf>
    <xf numFmtId="44" fontId="47" fillId="0" borderId="0" applyFill="0" applyBorder="0" applyAlignment="0" applyProtection="0"/>
    <xf numFmtId="41" fontId="47" fillId="0" borderId="0" applyFill="0" applyBorder="0" applyAlignment="0" applyProtection="0"/>
    <xf numFmtId="0" fontId="6" fillId="4" borderId="0" applyNumberFormat="0" applyBorder="0" applyAlignment="0" applyProtection="0">
      <alignment vertical="center"/>
    </xf>
    <xf numFmtId="0" fontId="67" fillId="8" borderId="0" applyNumberFormat="0" applyBorder="0" applyAlignment="0" applyProtection="0">
      <alignment vertical="center"/>
    </xf>
    <xf numFmtId="43" fontId="47" fillId="0" borderId="0" applyFill="0" applyBorder="0" applyAlignment="0" applyProtection="0"/>
    <xf numFmtId="0" fontId="66" fillId="10" borderId="0" applyNumberFormat="0" applyBorder="0" applyAlignment="0" applyProtection="0">
      <alignment vertical="center"/>
    </xf>
    <xf numFmtId="0" fontId="69" fillId="0" borderId="0" applyNumberFormat="0" applyFill="0" applyBorder="0" applyAlignment="0" applyProtection="0">
      <alignment vertical="center"/>
    </xf>
    <xf numFmtId="0" fontId="0" fillId="0" borderId="0">
      <alignment vertical="center"/>
    </xf>
    <xf numFmtId="9" fontId="47" fillId="0" borderId="0" applyFill="0" applyBorder="0" applyAlignment="0" applyProtection="0"/>
    <xf numFmtId="0" fontId="0" fillId="0" borderId="0"/>
    <xf numFmtId="0" fontId="65" fillId="0" borderId="0" applyNumberFormat="0" applyFill="0" applyBorder="0" applyAlignment="0" applyProtection="0">
      <alignment vertical="center"/>
    </xf>
    <xf numFmtId="0" fontId="6" fillId="2" borderId="15" applyNumberFormat="0" applyFont="0" applyAlignment="0" applyProtection="0">
      <alignment vertical="center"/>
    </xf>
    <xf numFmtId="0" fontId="66" fillId="15" borderId="0" applyNumberFormat="0" applyBorder="0" applyAlignment="0" applyProtection="0">
      <alignment vertical="center"/>
    </xf>
    <xf numFmtId="0" fontId="64"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74"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0" fillId="0" borderId="0"/>
    <xf numFmtId="0" fontId="76" fillId="0" borderId="20" applyNumberFormat="0" applyFill="0" applyAlignment="0" applyProtection="0">
      <alignment vertical="center"/>
    </xf>
    <xf numFmtId="0" fontId="72" fillId="0" borderId="20" applyNumberFormat="0" applyFill="0" applyAlignment="0" applyProtection="0">
      <alignment vertical="center"/>
    </xf>
    <xf numFmtId="0" fontId="66" fillId="11" borderId="0" applyNumberFormat="0" applyBorder="0" applyAlignment="0" applyProtection="0">
      <alignment vertical="center"/>
    </xf>
    <xf numFmtId="0" fontId="64" fillId="0" borderId="22" applyNumberFormat="0" applyFill="0" applyAlignment="0" applyProtection="0">
      <alignment vertical="center"/>
    </xf>
    <xf numFmtId="0" fontId="0" fillId="0" borderId="0"/>
    <xf numFmtId="0" fontId="66" fillId="14" borderId="0" applyNumberFormat="0" applyBorder="0" applyAlignment="0" applyProtection="0">
      <alignment vertical="center"/>
    </xf>
    <xf numFmtId="0" fontId="68" fillId="9" borderId="17" applyNumberFormat="0" applyAlignment="0" applyProtection="0">
      <alignment vertical="center"/>
    </xf>
    <xf numFmtId="0" fontId="73" fillId="9" borderId="16" applyNumberFormat="0" applyAlignment="0" applyProtection="0">
      <alignment vertical="center"/>
    </xf>
    <xf numFmtId="0" fontId="71" fillId="13" borderId="19" applyNumberFormat="0" applyAlignment="0" applyProtection="0">
      <alignment vertical="center"/>
    </xf>
    <xf numFmtId="0" fontId="0" fillId="0" borderId="0">
      <alignment vertical="center"/>
    </xf>
    <xf numFmtId="0" fontId="66" fillId="19" borderId="0" applyNumberFormat="0" applyBorder="0" applyAlignment="0" applyProtection="0">
      <alignment vertical="center"/>
    </xf>
    <xf numFmtId="0" fontId="0" fillId="0" borderId="0"/>
    <xf numFmtId="0" fontId="6" fillId="28" borderId="0" applyNumberFormat="0" applyBorder="0" applyAlignment="0" applyProtection="0">
      <alignment vertical="center"/>
    </xf>
    <xf numFmtId="0" fontId="70" fillId="0" borderId="18" applyNumberFormat="0" applyFill="0" applyAlignment="0" applyProtection="0">
      <alignment vertical="center"/>
    </xf>
    <xf numFmtId="0" fontId="29" fillId="0" borderId="21" applyNumberFormat="0" applyFill="0" applyAlignment="0" applyProtection="0">
      <alignment vertical="center"/>
    </xf>
    <xf numFmtId="0" fontId="77" fillId="26" borderId="0" applyNumberFormat="0" applyBorder="0" applyAlignment="0" applyProtection="0">
      <alignment vertical="center"/>
    </xf>
    <xf numFmtId="0" fontId="78" fillId="27" borderId="0" applyNumberFormat="0" applyBorder="0" applyAlignment="0" applyProtection="0">
      <alignment vertical="center"/>
    </xf>
    <xf numFmtId="0" fontId="6" fillId="5" borderId="0" applyNumberFormat="0" applyBorder="0" applyAlignment="0" applyProtection="0">
      <alignment vertical="center"/>
    </xf>
    <xf numFmtId="0" fontId="66" fillId="30" borderId="0" applyNumberFormat="0" applyBorder="0" applyAlignment="0" applyProtection="0">
      <alignment vertical="center"/>
    </xf>
    <xf numFmtId="0" fontId="6" fillId="32" borderId="0" applyNumberFormat="0" applyBorder="0" applyAlignment="0" applyProtection="0">
      <alignment vertical="center"/>
    </xf>
    <xf numFmtId="0" fontId="0" fillId="0" borderId="0"/>
    <xf numFmtId="0" fontId="6" fillId="12" borderId="0" applyNumberFormat="0" applyBorder="0" applyAlignment="0" applyProtection="0">
      <alignment vertical="center"/>
    </xf>
    <xf numFmtId="0" fontId="6" fillId="25" borderId="0" applyNumberFormat="0" applyBorder="0" applyAlignment="0" applyProtection="0">
      <alignment vertical="center"/>
    </xf>
    <xf numFmtId="0" fontId="6" fillId="21" borderId="0" applyNumberFormat="0" applyBorder="0" applyAlignment="0" applyProtection="0">
      <alignment vertical="center"/>
    </xf>
    <xf numFmtId="0" fontId="0" fillId="0" borderId="0"/>
    <xf numFmtId="0" fontId="66" fillId="23" borderId="0" applyNumberFormat="0" applyBorder="0" applyAlignment="0" applyProtection="0">
      <alignment vertical="center"/>
    </xf>
    <xf numFmtId="0" fontId="66" fillId="16" borderId="0" applyNumberFormat="0" applyBorder="0" applyAlignment="0" applyProtection="0">
      <alignment vertical="center"/>
    </xf>
    <xf numFmtId="0" fontId="6" fillId="17" borderId="0" applyNumberFormat="0" applyBorder="0" applyAlignment="0" applyProtection="0">
      <alignment vertical="center"/>
    </xf>
    <xf numFmtId="0" fontId="6" fillId="20" borderId="0" applyNumberFormat="0" applyBorder="0" applyAlignment="0" applyProtection="0">
      <alignment vertical="center"/>
    </xf>
    <xf numFmtId="0" fontId="66" fillId="22" borderId="0" applyNumberFormat="0" applyBorder="0" applyAlignment="0" applyProtection="0">
      <alignment vertical="center"/>
    </xf>
    <xf numFmtId="0" fontId="0" fillId="0" borderId="0"/>
    <xf numFmtId="0" fontId="6" fillId="18" borderId="0" applyNumberFormat="0" applyBorder="0" applyAlignment="0" applyProtection="0">
      <alignment vertical="center"/>
    </xf>
    <xf numFmtId="0" fontId="66" fillId="24" borderId="0" applyNumberFormat="0" applyBorder="0" applyAlignment="0" applyProtection="0">
      <alignment vertical="center"/>
    </xf>
    <xf numFmtId="0" fontId="66" fillId="7" borderId="0" applyNumberFormat="0" applyBorder="0" applyAlignment="0" applyProtection="0">
      <alignment vertical="center"/>
    </xf>
    <xf numFmtId="0" fontId="6" fillId="29" borderId="0" applyNumberFormat="0" applyBorder="0" applyAlignment="0" applyProtection="0">
      <alignment vertical="center"/>
    </xf>
    <xf numFmtId="0" fontId="66" fillId="31" borderId="0" applyNumberFormat="0" applyBorder="0" applyAlignment="0" applyProtection="0">
      <alignment vertical="center"/>
    </xf>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34" fillId="0" borderId="0">
      <alignment vertical="center"/>
    </xf>
    <xf numFmtId="0" fontId="0" fillId="0" borderId="0">
      <alignment vertical="center"/>
    </xf>
    <xf numFmtId="0" fontId="0" fillId="0" borderId="0"/>
    <xf numFmtId="0" fontId="0" fillId="0" borderId="0"/>
    <xf numFmtId="0" fontId="0" fillId="0" borderId="0"/>
    <xf numFmtId="0" fontId="34" fillId="0" borderId="0">
      <alignment vertical="center"/>
    </xf>
    <xf numFmtId="0" fontId="79" fillId="0" borderId="0"/>
    <xf numFmtId="0" fontId="0" fillId="0" borderId="0"/>
    <xf numFmtId="0" fontId="80" fillId="0" borderId="0"/>
    <xf numFmtId="0" fontId="0" fillId="0" borderId="0"/>
    <xf numFmtId="0" fontId="0" fillId="0" borderId="0"/>
    <xf numFmtId="0" fontId="55" fillId="0" borderId="0"/>
    <xf numFmtId="0" fontId="0" fillId="0" borderId="0"/>
    <xf numFmtId="0" fontId="0" fillId="0" borderId="0"/>
    <xf numFmtId="0" fontId="0" fillId="0" borderId="0"/>
    <xf numFmtId="0" fontId="0" fillId="0" borderId="0"/>
    <xf numFmtId="0" fontId="6" fillId="0" borderId="0">
      <alignment vertical="center"/>
    </xf>
    <xf numFmtId="0" fontId="52" fillId="0" borderId="0"/>
    <xf numFmtId="0" fontId="0" fillId="0" borderId="0"/>
    <xf numFmtId="0" fontId="0" fillId="0" borderId="0"/>
    <xf numFmtId="0" fontId="34" fillId="0" borderId="0"/>
    <xf numFmtId="0" fontId="0" fillId="0" borderId="0"/>
    <xf numFmtId="0" fontId="55" fillId="0" borderId="0"/>
    <xf numFmtId="0" fontId="52"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alignment vertical="center"/>
    </xf>
    <xf numFmtId="0" fontId="81" fillId="0" borderId="0"/>
    <xf numFmtId="0" fontId="0" fillId="0" borderId="0">
      <alignment vertical="center"/>
    </xf>
  </cellStyleXfs>
  <cellXfs count="536">
    <xf numFmtId="0" fontId="0" fillId="0" borderId="0" xfId="0">
      <alignment vertical="center"/>
    </xf>
    <xf numFmtId="0" fontId="1" fillId="0" borderId="0" xfId="0" applyFont="1" applyFill="1" applyAlignment="1">
      <alignment horizontal="left" vertical="center"/>
    </xf>
    <xf numFmtId="0" fontId="2" fillId="0" borderId="0" xfId="0" applyFont="1" applyFill="1" applyAlignment="1">
      <alignment horizontal="center" vertical="center"/>
    </xf>
    <xf numFmtId="0" fontId="3" fillId="0" borderId="0" xfId="0" applyFont="1" applyFill="1" applyAlignment="1">
      <alignment horizontal="right" vertical="center"/>
    </xf>
    <xf numFmtId="0" fontId="4" fillId="0" borderId="0" xfId="0" applyFont="1" applyFill="1" applyAlignment="1">
      <alignment horizontal="center" vertical="center"/>
    </xf>
    <xf numFmtId="0" fontId="5"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horizontal="center" vertical="center"/>
    </xf>
    <xf numFmtId="0" fontId="6" fillId="0" borderId="0" xfId="0" applyFont="1" applyFill="1" applyAlignment="1">
      <alignment horizontal="justify" vertical="center"/>
    </xf>
    <xf numFmtId="0" fontId="7" fillId="0" borderId="0" xfId="0" applyFont="1" applyFill="1" applyAlignment="1">
      <alignment horizontal="left" vertical="center" wrapText="1"/>
    </xf>
    <xf numFmtId="0" fontId="1" fillId="0" borderId="0" xfId="0" applyFont="1" applyFill="1" applyAlignment="1">
      <alignment horizontal="center" vertical="center"/>
    </xf>
    <xf numFmtId="0" fontId="8" fillId="0" borderId="0" xfId="0" applyFont="1" applyFill="1" applyAlignment="1">
      <alignment horizontal="center" vertical="center" wrapText="1"/>
    </xf>
    <xf numFmtId="0" fontId="0" fillId="0" borderId="0" xfId="0" applyFont="1" applyFill="1" applyBorder="1" applyAlignment="1">
      <alignment horizontal="right" vertical="center" wrapText="1"/>
    </xf>
    <xf numFmtId="0" fontId="0" fillId="0" borderId="0" xfId="0" applyFont="1" applyFill="1" applyBorder="1" applyAlignment="1">
      <alignment horizontal="center" vertical="center" wrapText="1"/>
    </xf>
    <xf numFmtId="177" fontId="0" fillId="0" borderId="0" xfId="0" applyNumberFormat="1" applyFont="1" applyFill="1" applyBorder="1" applyAlignment="1">
      <alignment horizontal="right" vertical="center" wrapText="1"/>
    </xf>
    <xf numFmtId="0" fontId="4"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0" fillId="0" borderId="2" xfId="0" applyFont="1" applyFill="1" applyBorder="1" applyAlignment="1">
      <alignment horizontal="center" vertical="center"/>
    </xf>
    <xf numFmtId="0" fontId="10" fillId="0" borderId="3" xfId="0" applyFont="1" applyFill="1" applyBorder="1" applyAlignment="1">
      <alignment horizontal="center" vertical="center"/>
    </xf>
    <xf numFmtId="0" fontId="11" fillId="0" borderId="1" xfId="0" applyFont="1" applyFill="1" applyBorder="1" applyAlignment="1">
      <alignment horizontal="center" vertical="center" wrapText="1"/>
    </xf>
    <xf numFmtId="0" fontId="9"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12" fillId="0" borderId="1" xfId="0" applyNumberFormat="1" applyFont="1" applyBorder="1" applyAlignment="1">
      <alignment horizontal="center" vertical="center"/>
    </xf>
    <xf numFmtId="0" fontId="13" fillId="0" borderId="1" xfId="0" applyNumberFormat="1" applyFont="1" applyFill="1" applyBorder="1" applyAlignment="1">
      <alignment horizontal="left" vertical="center"/>
    </xf>
    <xf numFmtId="0" fontId="14" fillId="0" borderId="1" xfId="0" applyFont="1" applyFill="1" applyBorder="1" applyAlignment="1">
      <alignment horizontal="center" vertical="center" wrapText="1"/>
    </xf>
    <xf numFmtId="0" fontId="12" fillId="0" borderId="1" xfId="0" applyFont="1" applyBorder="1" applyAlignment="1">
      <alignment horizontal="center" vertical="center"/>
    </xf>
    <xf numFmtId="0" fontId="14"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0" borderId="0" xfId="0" applyFont="1" applyFill="1" applyAlignment="1">
      <alignment horizontal="justify" vertical="center" wrapText="1"/>
    </xf>
    <xf numFmtId="0" fontId="5" fillId="0" borderId="0" xfId="0" applyFont="1" applyFill="1" applyAlignment="1">
      <alignment horizontal="center" vertical="center" wrapText="1"/>
    </xf>
    <xf numFmtId="0" fontId="15" fillId="0" borderId="0" xfId="0" applyFont="1" applyFill="1" applyAlignment="1">
      <alignment horizontal="left" vertical="center"/>
    </xf>
    <xf numFmtId="0" fontId="16" fillId="0" borderId="0" xfId="0" applyFont="1" applyFill="1" applyAlignment="1">
      <alignment horizontal="center" vertical="center"/>
    </xf>
    <xf numFmtId="0" fontId="17" fillId="0" borderId="0" xfId="0" applyFont="1" applyFill="1" applyAlignment="1">
      <alignment horizontal="right" vertical="center"/>
    </xf>
    <xf numFmtId="0" fontId="18" fillId="0" borderId="0" xfId="0" applyFont="1" applyFill="1" applyAlignment="1">
      <alignment vertical="center"/>
    </xf>
    <xf numFmtId="0" fontId="7" fillId="0" borderId="0" xfId="0" applyFont="1" applyFill="1" applyBorder="1" applyAlignment="1">
      <alignment horizontal="left" vertical="center" wrapText="1"/>
    </xf>
    <xf numFmtId="0" fontId="11" fillId="0" borderId="1" xfId="0" applyFont="1" applyFill="1" applyBorder="1" applyAlignment="1">
      <alignment vertical="center" wrapText="1"/>
    </xf>
    <xf numFmtId="176" fontId="11" fillId="0" borderId="1" xfId="0" applyNumberFormat="1" applyFont="1" applyFill="1" applyBorder="1" applyAlignment="1">
      <alignment horizontal="right" vertical="center" wrapText="1"/>
    </xf>
    <xf numFmtId="178" fontId="11" fillId="0" borderId="1" xfId="0" applyNumberFormat="1" applyFont="1" applyFill="1" applyBorder="1" applyAlignment="1">
      <alignment horizontal="right" vertical="center" wrapText="1"/>
    </xf>
    <xf numFmtId="0" fontId="9" fillId="0" borderId="1" xfId="0" applyFont="1" applyFill="1" applyBorder="1" applyAlignment="1">
      <alignment vertical="center" wrapText="1"/>
    </xf>
    <xf numFmtId="176" fontId="9" fillId="0" borderId="1" xfId="0" applyNumberFormat="1" applyFont="1" applyFill="1" applyBorder="1" applyAlignment="1">
      <alignment horizontal="right" vertical="center" wrapText="1"/>
    </xf>
    <xf numFmtId="178" fontId="9" fillId="0" borderId="1" xfId="0" applyNumberFormat="1" applyFont="1" applyFill="1" applyBorder="1" applyAlignment="1">
      <alignment horizontal="right" vertical="center" wrapText="1"/>
    </xf>
    <xf numFmtId="0" fontId="19" fillId="0" borderId="0" xfId="0" applyFont="1" applyFill="1" applyBorder="1" applyAlignment="1">
      <alignment horizontal="left" vertical="center" wrapText="1"/>
    </xf>
    <xf numFmtId="0" fontId="20" fillId="0" borderId="0" xfId="0" applyFont="1" applyFill="1" applyBorder="1" applyAlignment="1">
      <alignment horizontal="center" vertical="center" wrapText="1"/>
    </xf>
    <xf numFmtId="0" fontId="21" fillId="0" borderId="0" xfId="0" applyFont="1" applyFill="1" applyBorder="1" applyAlignment="1">
      <alignment horizontal="right" vertical="center" wrapText="1"/>
    </xf>
    <xf numFmtId="0" fontId="6" fillId="0" borderId="0" xfId="0" applyFont="1" applyFill="1" applyBorder="1" applyAlignment="1">
      <alignment vertical="center" wrapText="1"/>
    </xf>
    <xf numFmtId="0" fontId="6" fillId="0" borderId="0" xfId="0" applyFont="1" applyFill="1" applyBorder="1" applyAlignment="1">
      <alignment horizontal="left" vertical="center" wrapText="1"/>
    </xf>
    <xf numFmtId="176" fontId="6" fillId="0" borderId="0" xfId="0" applyNumberFormat="1" applyFont="1" applyFill="1" applyBorder="1" applyAlignment="1">
      <alignment horizontal="center" vertical="center" wrapText="1"/>
    </xf>
    <xf numFmtId="9" fontId="6" fillId="0" borderId="0" xfId="0" applyNumberFormat="1" applyFont="1" applyFill="1" applyBorder="1" applyAlignment="1">
      <alignment horizontal="center" vertical="center" wrapText="1"/>
    </xf>
    <xf numFmtId="0" fontId="19" fillId="0" borderId="0" xfId="0" applyFont="1" applyFill="1" applyBorder="1" applyAlignment="1">
      <alignment horizontal="left" vertical="center"/>
    </xf>
    <xf numFmtId="176" fontId="19" fillId="0" borderId="0" xfId="0" applyNumberFormat="1" applyFont="1" applyFill="1" applyBorder="1" applyAlignment="1">
      <alignment horizontal="left" vertical="center" wrapText="1"/>
    </xf>
    <xf numFmtId="9" fontId="19" fillId="0" borderId="0" xfId="0" applyNumberFormat="1" applyFont="1" applyFill="1" applyBorder="1" applyAlignment="1">
      <alignment horizontal="left" vertical="center" wrapText="1"/>
    </xf>
    <xf numFmtId="176" fontId="0" fillId="0" borderId="0" xfId="0" applyNumberFormat="1" applyFont="1" applyFill="1" applyBorder="1" applyAlignment="1">
      <alignment horizontal="right" vertical="center" wrapText="1"/>
    </xf>
    <xf numFmtId="0" fontId="22" fillId="0" borderId="0" xfId="0" applyFont="1" applyFill="1" applyBorder="1" applyAlignment="1">
      <alignment horizontal="right" vertical="center" wrapText="1"/>
    </xf>
    <xf numFmtId="0" fontId="23" fillId="0" borderId="1" xfId="0" applyNumberFormat="1" applyFont="1" applyFill="1" applyBorder="1" applyAlignment="1" applyProtection="1">
      <alignment horizontal="center" vertical="center" wrapText="1"/>
    </xf>
    <xf numFmtId="0" fontId="23" fillId="0" borderId="4" xfId="0" applyNumberFormat="1" applyFont="1" applyFill="1" applyBorder="1" applyAlignment="1" applyProtection="1">
      <alignment horizontal="center" vertical="center" wrapText="1"/>
    </xf>
    <xf numFmtId="176" fontId="0" fillId="0" borderId="2" xfId="0" applyNumberFormat="1" applyFont="1" applyFill="1" applyBorder="1" applyAlignment="1" applyProtection="1">
      <alignment horizontal="center" vertical="center" wrapText="1"/>
    </xf>
    <xf numFmtId="176" fontId="0" fillId="0" borderId="5" xfId="0" applyNumberFormat="1" applyFont="1" applyFill="1" applyBorder="1" applyAlignment="1" applyProtection="1">
      <alignment horizontal="center" vertical="center" wrapText="1"/>
    </xf>
    <xf numFmtId="176" fontId="0" fillId="0" borderId="3" xfId="0" applyNumberFormat="1" applyFont="1" applyFill="1" applyBorder="1" applyAlignment="1" applyProtection="1">
      <alignment horizontal="center" vertical="center" wrapText="1"/>
    </xf>
    <xf numFmtId="176" fontId="0" fillId="0" borderId="1" xfId="0" applyNumberFormat="1" applyFont="1" applyFill="1" applyBorder="1" applyAlignment="1" applyProtection="1">
      <alignment horizontal="center" vertical="center" wrapText="1"/>
    </xf>
    <xf numFmtId="9" fontId="0" fillId="0" borderId="1" xfId="0" applyNumberFormat="1" applyFont="1" applyFill="1" applyBorder="1" applyAlignment="1" applyProtection="1">
      <alignment horizontal="center" vertical="center" wrapText="1"/>
    </xf>
    <xf numFmtId="0" fontId="23" fillId="0" borderId="6" xfId="0" applyNumberFormat="1" applyFont="1" applyFill="1" applyBorder="1" applyAlignment="1" applyProtection="1">
      <alignment horizontal="center" vertical="center" wrapText="1"/>
    </xf>
    <xf numFmtId="176" fontId="0" fillId="0" borderId="1" xfId="0" applyNumberFormat="1" applyFont="1" applyFill="1" applyBorder="1" applyAlignment="1">
      <alignment horizontal="center" vertical="center" wrapText="1"/>
    </xf>
    <xf numFmtId="9" fontId="0" fillId="0" borderId="1" xfId="0" applyNumberFormat="1" applyFont="1" applyFill="1" applyBorder="1" applyAlignment="1">
      <alignment horizontal="center" vertical="center" wrapText="1"/>
    </xf>
    <xf numFmtId="0" fontId="24" fillId="0" borderId="6" xfId="0" applyNumberFormat="1" applyFont="1" applyFill="1" applyBorder="1" applyAlignment="1" applyProtection="1">
      <alignment horizontal="center" vertical="center" wrapText="1"/>
    </xf>
    <xf numFmtId="0" fontId="24" fillId="0" borderId="1" xfId="0" applyNumberFormat="1" applyFont="1" applyFill="1" applyBorder="1" applyAlignment="1" applyProtection="1">
      <alignment horizontal="center" vertical="center" wrapText="1"/>
    </xf>
    <xf numFmtId="3" fontId="25" fillId="0" borderId="1" xfId="0" applyNumberFormat="1" applyFont="1" applyFill="1" applyBorder="1" applyAlignment="1">
      <alignment horizontal="center" vertical="center" wrapText="1"/>
    </xf>
    <xf numFmtId="9" fontId="26" fillId="0" borderId="1" xfId="0" applyNumberFormat="1" applyFont="1" applyFill="1" applyBorder="1" applyAlignment="1" applyProtection="1">
      <alignment horizontal="center" vertical="center" wrapText="1"/>
    </xf>
    <xf numFmtId="0" fontId="27" fillId="0" borderId="1" xfId="0" applyNumberFormat="1" applyFont="1" applyFill="1" applyBorder="1" applyAlignment="1" applyProtection="1">
      <alignment horizontal="center" vertical="center" wrapText="1"/>
    </xf>
    <xf numFmtId="0" fontId="14" fillId="0" borderId="1" xfId="0" applyNumberFormat="1" applyFont="1" applyFill="1" applyBorder="1" applyAlignment="1">
      <alignment horizontal="left" vertical="center" wrapText="1"/>
    </xf>
    <xf numFmtId="3" fontId="14" fillId="0" borderId="1" xfId="0" applyNumberFormat="1" applyFont="1" applyFill="1" applyBorder="1" applyAlignment="1">
      <alignment horizontal="center" vertical="center" wrapText="1"/>
    </xf>
    <xf numFmtId="9" fontId="27" fillId="0" borderId="1" xfId="0" applyNumberFormat="1" applyFont="1" applyFill="1" applyBorder="1" applyAlignment="1" applyProtection="1">
      <alignment horizontal="center" vertical="center" wrapText="1"/>
    </xf>
    <xf numFmtId="4" fontId="27" fillId="0" borderId="1" xfId="0" applyNumberFormat="1" applyFont="1" applyFill="1" applyBorder="1" applyAlignment="1" applyProtection="1">
      <alignment horizontal="center" vertical="center" wrapText="1"/>
    </xf>
    <xf numFmtId="3" fontId="27" fillId="0" borderId="1" xfId="0" applyNumberFormat="1" applyFont="1" applyFill="1" applyBorder="1" applyAlignment="1" applyProtection="1">
      <alignment horizontal="center" vertical="center" wrapText="1"/>
    </xf>
    <xf numFmtId="9" fontId="0" fillId="0" borderId="4" xfId="0" applyNumberFormat="1" applyFont="1" applyFill="1" applyBorder="1" applyAlignment="1">
      <alignment horizontal="center" vertical="center" wrapText="1"/>
    </xf>
    <xf numFmtId="9" fontId="0" fillId="0" borderId="6" xfId="0" applyNumberFormat="1" applyFont="1" applyFill="1" applyBorder="1" applyAlignment="1">
      <alignment horizontal="center" vertical="center" wrapText="1"/>
    </xf>
    <xf numFmtId="0" fontId="28" fillId="0" borderId="6" xfId="0" applyNumberFormat="1" applyFont="1" applyFill="1" applyBorder="1" applyAlignment="1">
      <alignment horizontal="left" vertical="center" wrapText="1"/>
    </xf>
    <xf numFmtId="0" fontId="28" fillId="0" borderId="6" xfId="0" applyNumberFormat="1" applyFont="1" applyFill="1" applyBorder="1" applyAlignment="1">
      <alignment horizontal="center" vertical="center" wrapText="1"/>
    </xf>
    <xf numFmtId="0" fontId="19" fillId="0" borderId="0" xfId="0" applyFont="1" applyFill="1" applyAlignment="1">
      <alignment horizontal="left" vertical="center"/>
    </xf>
    <xf numFmtId="0" fontId="20" fillId="0" borderId="0" xfId="0" applyFont="1" applyFill="1" applyAlignment="1">
      <alignment horizontal="center" vertical="center"/>
    </xf>
    <xf numFmtId="0" fontId="21" fillId="0" borderId="0" xfId="0" applyFont="1" applyFill="1" applyAlignment="1">
      <alignment horizontal="right" vertical="center"/>
    </xf>
    <xf numFmtId="0" fontId="29" fillId="0" borderId="0" xfId="0" applyFont="1" applyFill="1" applyAlignment="1">
      <alignment vertical="center"/>
    </xf>
    <xf numFmtId="0" fontId="6" fillId="0" borderId="1" xfId="0" applyFont="1" applyFill="1" applyBorder="1" applyAlignment="1">
      <alignment horizontal="center" vertical="center"/>
    </xf>
    <xf numFmtId="0" fontId="29" fillId="0" borderId="1" xfId="0" applyFont="1" applyFill="1" applyBorder="1" applyAlignment="1">
      <alignment horizontal="justify" vertical="center"/>
    </xf>
    <xf numFmtId="0" fontId="29" fillId="0" borderId="1" xfId="0" applyFont="1" applyFill="1" applyBorder="1" applyAlignment="1">
      <alignment horizontal="center" vertical="center"/>
    </xf>
    <xf numFmtId="0" fontId="6" fillId="0" borderId="1" xfId="0" applyFont="1" applyFill="1" applyBorder="1" applyAlignment="1">
      <alignment horizontal="justify" vertical="center"/>
    </xf>
    <xf numFmtId="0" fontId="29" fillId="0" borderId="1" xfId="0" applyNumberFormat="1" applyFont="1" applyFill="1" applyBorder="1" applyAlignment="1" applyProtection="1">
      <alignment horizontal="center" vertical="center"/>
    </xf>
    <xf numFmtId="0" fontId="5" fillId="0" borderId="0" xfId="0" applyFont="1" applyFill="1" applyAlignment="1">
      <alignment vertical="center" wrapText="1"/>
    </xf>
    <xf numFmtId="0" fontId="30" fillId="0" borderId="0" xfId="0" applyFont="1" applyFill="1" applyAlignment="1">
      <alignment horizontal="right" vertical="center"/>
    </xf>
    <xf numFmtId="0" fontId="31" fillId="0" borderId="0" xfId="0" applyFont="1" applyFill="1" applyAlignment="1">
      <alignment vertical="center"/>
    </xf>
    <xf numFmtId="0" fontId="32" fillId="0" borderId="0" xfId="0" applyFont="1" applyFill="1" applyAlignment="1">
      <alignment vertical="center"/>
    </xf>
    <xf numFmtId="0" fontId="8" fillId="0" borderId="0"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32" fillId="0" borderId="0" xfId="0" applyNumberFormat="1" applyFont="1" applyFill="1" applyAlignment="1">
      <alignment vertical="center"/>
    </xf>
    <xf numFmtId="178" fontId="9" fillId="0" borderId="2" xfId="0" applyNumberFormat="1" applyFont="1" applyFill="1" applyBorder="1" applyAlignment="1">
      <alignment horizontal="right" vertical="center" wrapText="1"/>
    </xf>
    <xf numFmtId="178" fontId="9" fillId="0" borderId="0" xfId="0" applyNumberFormat="1" applyFont="1" applyFill="1" applyBorder="1" applyAlignment="1">
      <alignment horizontal="right" vertical="center" wrapText="1"/>
    </xf>
    <xf numFmtId="178" fontId="9" fillId="0" borderId="6" xfId="0" applyNumberFormat="1" applyFont="1" applyFill="1" applyBorder="1" applyAlignment="1">
      <alignment horizontal="right" vertical="center" wrapText="1"/>
    </xf>
    <xf numFmtId="0" fontId="31" fillId="0" borderId="0" xfId="0" applyFont="1" applyFill="1" applyAlignment="1">
      <alignment horizontal="justify" vertical="center" wrapText="1"/>
    </xf>
    <xf numFmtId="179" fontId="9" fillId="0" borderId="1" xfId="0" applyNumberFormat="1" applyFont="1" applyFill="1" applyBorder="1" applyAlignment="1">
      <alignment vertical="center" wrapText="1"/>
    </xf>
    <xf numFmtId="180" fontId="9" fillId="0" borderId="1" xfId="0" applyNumberFormat="1" applyFont="1" applyFill="1" applyBorder="1" applyAlignment="1">
      <alignment vertical="center" wrapText="1"/>
    </xf>
    <xf numFmtId="179" fontId="33" fillId="0" borderId="1" xfId="0" applyNumberFormat="1" applyFont="1" applyFill="1" applyBorder="1" applyAlignment="1">
      <alignment vertical="center" wrapText="1"/>
    </xf>
    <xf numFmtId="0" fontId="9" fillId="0" borderId="1" xfId="0" applyNumberFormat="1" applyFont="1" applyFill="1" applyBorder="1" applyAlignment="1">
      <alignment vertical="center" wrapText="1"/>
    </xf>
    <xf numFmtId="0" fontId="33" fillId="0" borderId="1" xfId="0" applyNumberFormat="1" applyFont="1" applyFill="1" applyBorder="1" applyAlignment="1">
      <alignment vertical="center" wrapText="1"/>
    </xf>
    <xf numFmtId="0" fontId="31" fillId="0" borderId="0" xfId="0" applyFont="1" applyFill="1" applyAlignment="1">
      <alignment vertical="center" wrapText="1"/>
    </xf>
    <xf numFmtId="0" fontId="7" fillId="0" borderId="0" xfId="0" applyFont="1" applyFill="1" applyBorder="1" applyAlignment="1">
      <alignment horizontal="left" vertical="center"/>
    </xf>
    <xf numFmtId="178" fontId="11" fillId="0" borderId="1" xfId="0" applyNumberFormat="1" applyFont="1" applyFill="1" applyBorder="1" applyAlignment="1">
      <alignment vertical="center" wrapText="1"/>
    </xf>
    <xf numFmtId="180" fontId="11" fillId="0" borderId="1" xfId="0" applyNumberFormat="1" applyFont="1" applyFill="1" applyBorder="1" applyAlignment="1">
      <alignment vertical="center" wrapText="1"/>
    </xf>
    <xf numFmtId="178" fontId="9" fillId="0" borderId="1" xfId="0" applyNumberFormat="1" applyFont="1" applyFill="1" applyBorder="1" applyAlignment="1">
      <alignment vertical="center" wrapText="1"/>
    </xf>
    <xf numFmtId="178" fontId="9" fillId="0" borderId="1" xfId="0" applyNumberFormat="1" applyFont="1" applyFill="1" applyBorder="1" applyAlignment="1">
      <alignment horizontal="center" vertical="center" wrapText="1"/>
    </xf>
    <xf numFmtId="180" fontId="9" fillId="0" borderId="1" xfId="0" applyNumberFormat="1" applyFont="1" applyFill="1" applyBorder="1" applyAlignment="1">
      <alignment horizontal="center" vertical="center" wrapText="1"/>
    </xf>
    <xf numFmtId="0" fontId="7" fillId="0" borderId="0" xfId="62" applyFont="1" applyFill="1" applyAlignment="1">
      <alignment horizontal="left" vertical="center"/>
    </xf>
    <xf numFmtId="0" fontId="8" fillId="0" borderId="0" xfId="11" applyFont="1" applyFill="1" applyAlignment="1">
      <alignment horizontal="center" vertical="center"/>
    </xf>
    <xf numFmtId="0" fontId="0" fillId="0" borderId="0" xfId="11" applyFont="1" applyFill="1" applyAlignment="1">
      <alignment horizontal="right" vertical="center"/>
    </xf>
    <xf numFmtId="0" fontId="9" fillId="0" borderId="0" xfId="11" applyFont="1" applyFill="1">
      <alignment vertical="center"/>
    </xf>
    <xf numFmtId="0" fontId="34" fillId="0" borderId="0" xfId="0" applyFont="1" applyFill="1" applyAlignment="1">
      <alignment vertical="center"/>
    </xf>
    <xf numFmtId="0" fontId="35" fillId="0" borderId="0" xfId="0" applyFont="1" applyFill="1" applyAlignment="1">
      <alignment vertical="center"/>
    </xf>
    <xf numFmtId="0" fontId="23" fillId="0" borderId="0" xfId="11" applyFont="1" applyFill="1">
      <alignment vertical="center"/>
    </xf>
    <xf numFmtId="0" fontId="0" fillId="0" borderId="0" xfId="11" applyFont="1" applyFill="1">
      <alignment vertical="center"/>
    </xf>
    <xf numFmtId="0" fontId="7" fillId="0" borderId="0" xfId="76" applyFont="1" applyFill="1" applyAlignment="1" applyProtection="1">
      <alignment horizontal="left" vertical="center"/>
      <protection locked="0"/>
    </xf>
    <xf numFmtId="181" fontId="7" fillId="0" borderId="0" xfId="62" applyNumberFormat="1" applyFont="1" applyFill="1" applyAlignment="1">
      <alignment horizontal="left" vertical="center"/>
    </xf>
    <xf numFmtId="0" fontId="8" fillId="0" borderId="0" xfId="11" applyFont="1" applyFill="1" applyAlignment="1">
      <alignment horizontal="center" vertical="center" wrapText="1"/>
    </xf>
    <xf numFmtId="0" fontId="23" fillId="0" borderId="0" xfId="11" applyFont="1" applyFill="1" applyAlignment="1">
      <alignment horizontal="right" vertical="center"/>
    </xf>
    <xf numFmtId="0" fontId="11" fillId="0" borderId="4" xfId="65" applyNumberFormat="1" applyFont="1" applyFill="1" applyBorder="1" applyAlignment="1" applyProtection="1">
      <alignment horizontal="center" vertical="center"/>
    </xf>
    <xf numFmtId="0" fontId="11" fillId="0" borderId="7" xfId="65" applyNumberFormat="1" applyFont="1" applyFill="1" applyBorder="1" applyAlignment="1" applyProtection="1">
      <alignment horizontal="center" vertical="center"/>
    </xf>
    <xf numFmtId="0" fontId="11" fillId="0" borderId="1" xfId="65" applyNumberFormat="1" applyFont="1" applyFill="1" applyBorder="1" applyAlignment="1" applyProtection="1">
      <alignment horizontal="center" vertical="center"/>
    </xf>
    <xf numFmtId="0" fontId="11" fillId="0" borderId="1" xfId="0" applyFont="1" applyFill="1" applyBorder="1" applyAlignment="1">
      <alignment vertical="center"/>
    </xf>
    <xf numFmtId="0" fontId="33" fillId="0" borderId="1" xfId="0" applyFont="1" applyFill="1" applyBorder="1" applyAlignment="1">
      <alignment vertical="center"/>
    </xf>
    <xf numFmtId="0" fontId="9" fillId="0" borderId="1" xfId="0" applyFont="1" applyFill="1" applyBorder="1" applyAlignment="1">
      <alignment horizontal="left" vertical="center" indent="1"/>
    </xf>
    <xf numFmtId="0" fontId="9" fillId="0" borderId="1" xfId="0" applyFont="1" applyFill="1" applyBorder="1" applyAlignment="1">
      <alignment vertical="center"/>
    </xf>
    <xf numFmtId="0" fontId="36" fillId="0" borderId="1" xfId="58" applyFont="1" applyFill="1" applyBorder="1" applyAlignment="1">
      <alignment horizontal="left" vertical="center" wrapText="1" indent="2"/>
    </xf>
    <xf numFmtId="0" fontId="9" fillId="0" borderId="1" xfId="0" applyFont="1" applyFill="1" applyBorder="1" applyAlignment="1">
      <alignment horizontal="left" vertical="center" indent="2"/>
    </xf>
    <xf numFmtId="0" fontId="36" fillId="0" borderId="1" xfId="58" applyFont="1" applyFill="1" applyBorder="1" applyAlignment="1">
      <alignment vertical="center" wrapText="1"/>
    </xf>
    <xf numFmtId="0" fontId="11" fillId="0" borderId="1" xfId="0" applyFont="1" applyFill="1" applyBorder="1" applyAlignment="1">
      <alignment horizontal="center" vertical="center"/>
    </xf>
    <xf numFmtId="182" fontId="11" fillId="0" borderId="1" xfId="0" applyNumberFormat="1" applyFont="1" applyFill="1" applyBorder="1" applyAlignment="1">
      <alignment horizontal="center" vertical="center"/>
    </xf>
    <xf numFmtId="0" fontId="34" fillId="0" borderId="0" xfId="11" applyFont="1" applyFill="1" applyAlignment="1">
      <alignment horizontal="left" vertical="center" wrapText="1"/>
    </xf>
    <xf numFmtId="0" fontId="34" fillId="0" borderId="0" xfId="0" applyFont="1" applyFill="1" applyAlignment="1" applyProtection="1">
      <alignment vertical="center"/>
      <protection locked="0"/>
    </xf>
    <xf numFmtId="0" fontId="37" fillId="0" borderId="0" xfId="11" applyFont="1" applyFill="1">
      <alignment vertical="center"/>
    </xf>
    <xf numFmtId="181" fontId="11" fillId="0" borderId="1" xfId="64" applyNumberFormat="1" applyFont="1" applyFill="1" applyBorder="1" applyAlignment="1">
      <alignment horizontal="center" vertical="center"/>
    </xf>
    <xf numFmtId="0" fontId="11" fillId="0" borderId="1" xfId="11" applyFont="1" applyFill="1" applyBorder="1" applyAlignment="1">
      <alignment horizontal="center" vertical="center" wrapText="1"/>
    </xf>
    <xf numFmtId="0" fontId="11" fillId="0" borderId="1" xfId="58" applyFont="1" applyFill="1" applyBorder="1" applyAlignment="1">
      <alignment horizontal="justify" vertical="center" wrapText="1"/>
    </xf>
    <xf numFmtId="0" fontId="11" fillId="0" borderId="1" xfId="0" applyFont="1" applyFill="1" applyBorder="1" applyAlignment="1">
      <alignment horizontal="right" vertical="center" wrapText="1"/>
    </xf>
    <xf numFmtId="0" fontId="33" fillId="0" borderId="1" xfId="0" applyFont="1" applyFill="1" applyBorder="1" applyAlignment="1">
      <alignment horizontal="center" vertical="center" wrapText="1"/>
    </xf>
    <xf numFmtId="0" fontId="9" fillId="0" borderId="1" xfId="0" applyFont="1" applyFill="1" applyBorder="1" applyAlignment="1">
      <alignment horizontal="right" vertical="center" wrapText="1"/>
    </xf>
    <xf numFmtId="0" fontId="23" fillId="0" borderId="0" xfId="11" applyFont="1" applyFill="1" applyProtection="1">
      <alignment vertical="center"/>
      <protection locked="0"/>
    </xf>
    <xf numFmtId="0" fontId="14" fillId="0" borderId="1" xfId="0" applyFont="1" applyFill="1" applyBorder="1" applyAlignment="1">
      <alignment horizontal="right" vertical="center" wrapText="1"/>
    </xf>
    <xf numFmtId="0" fontId="11" fillId="0" borderId="1" xfId="58" applyFont="1" applyFill="1" applyBorder="1" applyAlignment="1">
      <alignment horizontal="center" vertical="center" wrapText="1"/>
    </xf>
    <xf numFmtId="0" fontId="24" fillId="0" borderId="0" xfId="11" applyFont="1" applyFill="1">
      <alignment vertical="center"/>
    </xf>
    <xf numFmtId="0" fontId="25" fillId="0" borderId="1" xfId="0" applyFont="1" applyFill="1" applyBorder="1" applyAlignment="1">
      <alignment horizontal="right" vertical="center" wrapText="1"/>
    </xf>
    <xf numFmtId="0" fontId="38" fillId="0" borderId="1" xfId="0" applyFont="1" applyFill="1" applyBorder="1" applyAlignment="1">
      <alignment horizontal="center" vertical="center" wrapText="1"/>
    </xf>
    <xf numFmtId="0" fontId="9" fillId="0" borderId="1" xfId="0" applyFont="1" applyFill="1" applyBorder="1" applyAlignment="1">
      <alignment horizontal="left" vertical="center"/>
    </xf>
    <xf numFmtId="0" fontId="39" fillId="0" borderId="0" xfId="0" applyFont="1" applyFill="1" applyAlignment="1">
      <alignment horizontal="center" vertical="center"/>
    </xf>
    <xf numFmtId="0" fontId="23" fillId="0" borderId="0" xfId="0" applyFont="1" applyFill="1" applyAlignment="1">
      <alignment horizontal="right" vertical="center"/>
    </xf>
    <xf numFmtId="0" fontId="39" fillId="0" borderId="0" xfId="0" applyFont="1" applyFill="1" applyAlignment="1">
      <alignment horizontal="center" vertical="center" wrapText="1"/>
    </xf>
    <xf numFmtId="0" fontId="39" fillId="0" borderId="0" xfId="11" applyFont="1" applyFill="1" applyAlignment="1">
      <alignment horizontal="center" vertical="center" wrapText="1"/>
    </xf>
    <xf numFmtId="181" fontId="35" fillId="0" borderId="1" xfId="64" applyNumberFormat="1" applyFont="1" applyFill="1" applyBorder="1" applyAlignment="1">
      <alignment horizontal="center" vertical="center"/>
    </xf>
    <xf numFmtId="0" fontId="35" fillId="0" borderId="1" xfId="11" applyFont="1" applyFill="1" applyBorder="1" applyAlignment="1">
      <alignment horizontal="center" vertical="center" wrapText="1"/>
    </xf>
    <xf numFmtId="0" fontId="33" fillId="0" borderId="1" xfId="0" applyFont="1" applyFill="1" applyBorder="1" applyAlignment="1">
      <alignment horizontal="center" vertical="center"/>
    </xf>
    <xf numFmtId="0" fontId="39" fillId="0" borderId="0" xfId="0" applyFont="1" applyFill="1" applyBorder="1" applyAlignment="1">
      <alignment horizontal="center" vertical="center"/>
    </xf>
    <xf numFmtId="0" fontId="23" fillId="0" borderId="0" xfId="0" applyFont="1" applyFill="1" applyBorder="1" applyAlignment="1">
      <alignment horizontal="right" vertical="center"/>
    </xf>
    <xf numFmtId="0" fontId="34" fillId="0" borderId="0" xfId="0" applyFont="1" applyFill="1" applyBorder="1" applyAlignment="1">
      <alignment vertical="center"/>
    </xf>
    <xf numFmtId="0" fontId="8" fillId="0" borderId="0" xfId="21" applyFont="1" applyFill="1" applyAlignment="1">
      <alignment horizontal="center" vertical="center" wrapText="1"/>
    </xf>
    <xf numFmtId="0" fontId="8" fillId="0" borderId="0" xfId="21" applyFont="1" applyFill="1" applyAlignment="1">
      <alignment horizontal="center" vertical="center"/>
    </xf>
    <xf numFmtId="0" fontId="0" fillId="0" borderId="0" xfId="59" applyFont="1" applyFill="1" applyAlignment="1">
      <alignment horizontal="right" vertical="center"/>
    </xf>
    <xf numFmtId="0" fontId="11" fillId="0" borderId="1" xfId="59" applyFont="1" applyFill="1" applyBorder="1" applyAlignment="1">
      <alignment horizontal="center" vertical="center"/>
    </xf>
    <xf numFmtId="0" fontId="11" fillId="0" borderId="1" xfId="59" applyFont="1" applyFill="1" applyBorder="1" applyAlignment="1">
      <alignment horizontal="center" vertical="center" wrapText="1"/>
    </xf>
    <xf numFmtId="0" fontId="11" fillId="0" borderId="1" xfId="13" applyFont="1" applyFill="1" applyBorder="1" applyAlignment="1">
      <alignment vertical="center"/>
    </xf>
    <xf numFmtId="0" fontId="34" fillId="0" borderId="1" xfId="0" applyFont="1" applyFill="1" applyBorder="1" applyAlignment="1">
      <alignment vertical="center"/>
    </xf>
    <xf numFmtId="0" fontId="9" fillId="0" borderId="1" xfId="13" applyFont="1" applyFill="1" applyBorder="1" applyAlignment="1">
      <alignment vertical="center"/>
    </xf>
    <xf numFmtId="0" fontId="9" fillId="0" borderId="1" xfId="13" applyFont="1" applyFill="1" applyBorder="1" applyAlignment="1">
      <alignment horizontal="left" vertical="center" indent="2"/>
    </xf>
    <xf numFmtId="0" fontId="9" fillId="0" borderId="1" xfId="21" applyFont="1" applyFill="1" applyBorder="1" applyAlignment="1">
      <alignment horizontal="right" vertical="center" wrapText="1"/>
    </xf>
    <xf numFmtId="0" fontId="9" fillId="0" borderId="1" xfId="13" applyFont="1" applyFill="1" applyBorder="1" applyAlignment="1">
      <alignment horizontal="right" vertical="center"/>
    </xf>
    <xf numFmtId="178" fontId="11" fillId="0" borderId="1" xfId="52" applyNumberFormat="1" applyFont="1" applyFill="1" applyBorder="1" applyAlignment="1">
      <alignment horizontal="right" vertical="center" wrapText="1"/>
    </xf>
    <xf numFmtId="0" fontId="11" fillId="0" borderId="2" xfId="13" applyFont="1" applyFill="1" applyBorder="1" applyAlignment="1">
      <alignment horizontal="center" vertical="center"/>
    </xf>
    <xf numFmtId="0" fontId="11" fillId="0" borderId="1" xfId="21" applyFont="1" applyFill="1" applyBorder="1" applyAlignment="1">
      <alignment horizontal="right" vertical="center" wrapText="1"/>
    </xf>
    <xf numFmtId="0" fontId="8" fillId="0" borderId="0" xfId="61" applyFont="1" applyFill="1" applyBorder="1" applyAlignment="1">
      <alignment horizontal="center" vertical="center"/>
    </xf>
    <xf numFmtId="0" fontId="0" fillId="0" borderId="0" xfId="61" applyFont="1" applyFill="1" applyBorder="1" applyAlignment="1">
      <alignment horizontal="right" vertical="center"/>
    </xf>
    <xf numFmtId="0" fontId="37" fillId="0" borderId="0" xfId="61" applyFont="1" applyFill="1" applyBorder="1" applyAlignment="1"/>
    <xf numFmtId="0" fontId="0" fillId="0" borderId="0" xfId="61" applyFont="1" applyFill="1" applyBorder="1" applyAlignment="1"/>
    <xf numFmtId="0" fontId="8" fillId="0" borderId="0" xfId="61" applyNumberFormat="1" applyFont="1" applyFill="1" applyBorder="1" applyAlignment="1" applyProtection="1">
      <alignment horizontal="center" vertical="center" wrapText="1"/>
    </xf>
    <xf numFmtId="0" fontId="8" fillId="0" borderId="0" xfId="61" applyNumberFormat="1" applyFont="1" applyFill="1" applyBorder="1" applyAlignment="1" applyProtection="1">
      <alignment horizontal="center" vertical="center"/>
    </xf>
    <xf numFmtId="0" fontId="0" fillId="0" borderId="8" xfId="61" applyNumberFormat="1" applyFont="1" applyFill="1" applyBorder="1" applyAlignment="1" applyProtection="1">
      <alignment horizontal="right" vertical="center"/>
    </xf>
    <xf numFmtId="0" fontId="11" fillId="0" borderId="1" xfId="61" applyNumberFormat="1" applyFont="1" applyFill="1" applyBorder="1" applyAlignment="1" applyProtection="1">
      <alignment horizontal="center" vertical="center"/>
    </xf>
    <xf numFmtId="182" fontId="11" fillId="0" borderId="1" xfId="11" applyNumberFormat="1" applyFont="1" applyFill="1" applyBorder="1" applyAlignment="1">
      <alignment horizontal="center" vertical="center" wrapText="1"/>
    </xf>
    <xf numFmtId="0" fontId="11" fillId="0" borderId="1" xfId="72" applyFont="1" applyFill="1" applyBorder="1" applyAlignment="1">
      <alignment vertical="center"/>
    </xf>
    <xf numFmtId="0" fontId="11" fillId="0" borderId="1" xfId="13" applyFont="1" applyFill="1" applyBorder="1" applyAlignment="1">
      <alignment horizontal="right" vertical="center"/>
    </xf>
    <xf numFmtId="0" fontId="11" fillId="0" borderId="2" xfId="13" applyFont="1" applyFill="1" applyBorder="1" applyAlignment="1">
      <alignment vertical="center"/>
    </xf>
    <xf numFmtId="0" fontId="11" fillId="0" borderId="1" xfId="13" applyFont="1" applyFill="1" applyBorder="1" applyAlignment="1">
      <alignment horizontal="right" vertical="center" wrapText="1"/>
    </xf>
    <xf numFmtId="0" fontId="9" fillId="0" borderId="1" xfId="72" applyFont="1" applyFill="1" applyBorder="1" applyAlignment="1">
      <alignment vertical="center"/>
    </xf>
    <xf numFmtId="0" fontId="9" fillId="0" borderId="1" xfId="13" applyFont="1" applyFill="1" applyBorder="1" applyAlignment="1">
      <alignment horizontal="right" vertical="center" wrapText="1"/>
    </xf>
    <xf numFmtId="0" fontId="9" fillId="0" borderId="2" xfId="13" applyFont="1" applyFill="1" applyBorder="1" applyAlignment="1">
      <alignment horizontal="left" vertical="center"/>
    </xf>
    <xf numFmtId="0" fontId="9" fillId="0" borderId="1" xfId="68" applyNumberFormat="1" applyFont="1" applyFill="1" applyBorder="1" applyAlignment="1" applyProtection="1">
      <alignment horizontal="left" vertical="center"/>
    </xf>
    <xf numFmtId="1" fontId="9" fillId="0" borderId="1" xfId="66" applyNumberFormat="1" applyFont="1" applyFill="1" applyBorder="1" applyAlignment="1" applyProtection="1">
      <alignment horizontal="right" vertical="center"/>
    </xf>
    <xf numFmtId="0" fontId="9" fillId="0" borderId="1" xfId="66" applyNumberFormat="1" applyFont="1" applyFill="1" applyBorder="1" applyAlignment="1" applyProtection="1">
      <alignment horizontal="left" vertical="center"/>
    </xf>
    <xf numFmtId="1" fontId="9" fillId="0" borderId="1" xfId="66" applyNumberFormat="1" applyFont="1" applyFill="1" applyBorder="1" applyAlignment="1" applyProtection="1">
      <alignment horizontal="right" vertical="center" wrapText="1"/>
    </xf>
    <xf numFmtId="0" fontId="11" fillId="0" borderId="1" xfId="66" applyFont="1" applyFill="1" applyBorder="1" applyAlignment="1">
      <alignment horizontal="center" vertical="center"/>
    </xf>
    <xf numFmtId="0" fontId="11" fillId="0" borderId="1" xfId="66" applyFont="1" applyFill="1" applyBorder="1" applyAlignment="1">
      <alignment horizontal="right" vertical="center"/>
    </xf>
    <xf numFmtId="0" fontId="8" fillId="0" borderId="0" xfId="31" applyFont="1" applyFill="1" applyAlignment="1">
      <alignment horizontal="center" vertical="center"/>
    </xf>
    <xf numFmtId="0" fontId="0" fillId="0" borderId="0" xfId="31" applyFont="1" applyFill="1" applyBorder="1" applyAlignment="1">
      <alignment horizontal="right" vertical="center"/>
    </xf>
    <xf numFmtId="0" fontId="11" fillId="0" borderId="0" xfId="31" applyFont="1" applyFill="1" applyBorder="1">
      <alignment vertical="center"/>
    </xf>
    <xf numFmtId="0" fontId="9" fillId="0" borderId="0" xfId="31" applyFont="1" applyFill="1" applyBorder="1">
      <alignment vertical="center"/>
    </xf>
    <xf numFmtId="0" fontId="9" fillId="0" borderId="0" xfId="31" applyFont="1" applyFill="1">
      <alignment vertical="center"/>
    </xf>
    <xf numFmtId="0" fontId="11" fillId="0" borderId="0" xfId="31" applyFont="1" applyFill="1">
      <alignment vertical="center"/>
    </xf>
    <xf numFmtId="0" fontId="0" fillId="0" borderId="0" xfId="31" applyFont="1" applyFill="1">
      <alignment vertical="center"/>
    </xf>
    <xf numFmtId="0" fontId="0" fillId="0" borderId="0" xfId="59" applyFont="1" applyFill="1">
      <alignment vertical="center"/>
    </xf>
    <xf numFmtId="0" fontId="8" fillId="0" borderId="0" xfId="21" applyFont="1" applyFill="1" applyBorder="1" applyAlignment="1">
      <alignment horizontal="center" vertical="center" wrapText="1"/>
    </xf>
    <xf numFmtId="0" fontId="8" fillId="0" borderId="0" xfId="21" applyFont="1" applyFill="1" applyBorder="1" applyAlignment="1">
      <alignment horizontal="center" vertical="center"/>
    </xf>
    <xf numFmtId="183" fontId="0" fillId="0" borderId="0" xfId="72" applyNumberFormat="1" applyFont="1" applyFill="1" applyBorder="1" applyAlignment="1">
      <alignment horizontal="right" vertical="center" wrapText="1"/>
    </xf>
    <xf numFmtId="0" fontId="9" fillId="0" borderId="2" xfId="13" applyFont="1" applyFill="1" applyBorder="1" applyAlignment="1">
      <alignment vertical="center"/>
    </xf>
    <xf numFmtId="0" fontId="9" fillId="0" borderId="2" xfId="13" applyFont="1" applyFill="1" applyBorder="1" applyAlignment="1">
      <alignment horizontal="left" vertical="center" indent="2"/>
    </xf>
    <xf numFmtId="0" fontId="9" fillId="0" borderId="2" xfId="21" applyFont="1" applyFill="1" applyBorder="1" applyAlignment="1">
      <alignment horizontal="right" vertical="center" wrapText="1"/>
    </xf>
    <xf numFmtId="0" fontId="37" fillId="0" borderId="0" xfId="31" applyFont="1" applyFill="1" applyAlignment="1">
      <alignment horizontal="center" vertical="center"/>
    </xf>
    <xf numFmtId="0" fontId="0" fillId="0" borderId="0" xfId="31" applyFont="1" applyFill="1" applyAlignment="1">
      <alignment horizontal="center" vertical="center"/>
    </xf>
    <xf numFmtId="0" fontId="40" fillId="0" borderId="0" xfId="31" applyFont="1" applyFill="1">
      <alignment vertical="center"/>
    </xf>
    <xf numFmtId="0" fontId="37" fillId="0" borderId="0" xfId="31" applyFont="1" applyFill="1">
      <alignment vertical="center"/>
    </xf>
    <xf numFmtId="0" fontId="0" fillId="0" borderId="0" xfId="31" applyFont="1" applyFill="1" applyAlignment="1">
      <alignment horizontal="right" vertical="center"/>
    </xf>
    <xf numFmtId="0" fontId="7" fillId="0" borderId="0" xfId="76" applyFont="1" applyFill="1" applyAlignment="1">
      <alignment horizontal="left" vertical="center"/>
    </xf>
    <xf numFmtId="0" fontId="8" fillId="0" borderId="0" xfId="59" applyFont="1" applyFill="1" applyAlignment="1">
      <alignment horizontal="center" vertical="center" wrapText="1"/>
    </xf>
    <xf numFmtId="0" fontId="11" fillId="0" borderId="1" xfId="31" applyFont="1" applyFill="1" applyBorder="1" applyAlignment="1">
      <alignment horizontal="center" vertical="center"/>
    </xf>
    <xf numFmtId="0" fontId="11" fillId="0" borderId="1" xfId="31" applyFont="1" applyFill="1" applyBorder="1" applyAlignment="1">
      <alignment horizontal="center" vertical="center" wrapText="1"/>
    </xf>
    <xf numFmtId="0" fontId="11" fillId="0" borderId="1" xfId="33" applyFont="1" applyFill="1" applyBorder="1" applyAlignment="1">
      <alignment vertical="center"/>
    </xf>
    <xf numFmtId="178" fontId="11" fillId="0" borderId="1" xfId="31" applyNumberFormat="1" applyFont="1" applyFill="1" applyBorder="1" applyAlignment="1">
      <alignment horizontal="right" vertical="center" wrapText="1"/>
    </xf>
    <xf numFmtId="0" fontId="9" fillId="0" borderId="1" xfId="33" applyFont="1" applyFill="1" applyBorder="1" applyAlignment="1">
      <alignment vertical="center"/>
    </xf>
    <xf numFmtId="0" fontId="9" fillId="0" borderId="1" xfId="33" applyFont="1" applyFill="1" applyBorder="1" applyAlignment="1">
      <alignment horizontal="right" vertical="center" wrapText="1"/>
    </xf>
    <xf numFmtId="0" fontId="9" fillId="0" borderId="1" xfId="31" applyFont="1" applyFill="1" applyBorder="1">
      <alignment vertical="center"/>
    </xf>
    <xf numFmtId="182" fontId="11" fillId="0" borderId="1" xfId="42" applyNumberFormat="1" applyFont="1" applyFill="1" applyBorder="1" applyAlignment="1">
      <alignment horizontal="right" vertical="center" wrapText="1"/>
    </xf>
    <xf numFmtId="178" fontId="9" fillId="0" borderId="1" xfId="31" applyNumberFormat="1" applyFont="1" applyFill="1" applyBorder="1" applyAlignment="1">
      <alignment horizontal="right" vertical="center" wrapText="1"/>
    </xf>
    <xf numFmtId="0" fontId="9" fillId="0" borderId="1" xfId="33" applyFont="1" applyFill="1" applyBorder="1" applyAlignment="1">
      <alignment vertical="center" wrapText="1"/>
    </xf>
    <xf numFmtId="0" fontId="14" fillId="0" borderId="1" xfId="72" applyFont="1" applyFill="1" applyBorder="1" applyAlignment="1">
      <alignment vertical="center"/>
    </xf>
    <xf numFmtId="0" fontId="14" fillId="0" borderId="1" xfId="72" applyFont="1" applyFill="1" applyBorder="1" applyAlignment="1">
      <alignment horizontal="right" vertical="center" wrapText="1"/>
    </xf>
    <xf numFmtId="0" fontId="11" fillId="0" borderId="1" xfId="72" applyFont="1" applyFill="1" applyBorder="1" applyAlignment="1">
      <alignment horizontal="center" vertical="center"/>
    </xf>
    <xf numFmtId="183" fontId="11" fillId="0" borderId="1" xfId="42" applyNumberFormat="1" applyFont="1" applyFill="1" applyBorder="1" applyAlignment="1">
      <alignment horizontal="right" vertical="center" wrapText="1"/>
    </xf>
    <xf numFmtId="0" fontId="8" fillId="0" borderId="0" xfId="62" applyFont="1" applyFill="1" applyAlignment="1">
      <alignment horizontal="center" vertical="center"/>
    </xf>
    <xf numFmtId="0" fontId="0" fillId="0" borderId="0" xfId="62" applyFont="1" applyFill="1" applyAlignment="1">
      <alignment horizontal="right" vertical="center"/>
    </xf>
    <xf numFmtId="0" fontId="0" fillId="0" borderId="0" xfId="62" applyFill="1">
      <alignment vertical="center"/>
    </xf>
    <xf numFmtId="0" fontId="0" fillId="0" borderId="0" xfId="65" applyFont="1" applyFill="1" applyBorder="1" applyAlignment="1"/>
    <xf numFmtId="0" fontId="0" fillId="0" borderId="0" xfId="62" applyFont="1" applyFill="1">
      <alignment vertical="center"/>
    </xf>
    <xf numFmtId="0" fontId="8" fillId="0" borderId="0" xfId="65" applyFont="1" applyFill="1" applyBorder="1" applyAlignment="1">
      <alignment horizontal="center" vertical="center" wrapText="1"/>
    </xf>
    <xf numFmtId="0" fontId="8" fillId="0" borderId="0" xfId="65" applyFont="1" applyFill="1" applyBorder="1" applyAlignment="1">
      <alignment horizontal="center" vertical="center"/>
    </xf>
    <xf numFmtId="181" fontId="0" fillId="0" borderId="0" xfId="62" applyNumberFormat="1" applyFont="1" applyFill="1" applyAlignment="1">
      <alignment horizontal="right" vertical="center"/>
    </xf>
    <xf numFmtId="181" fontId="0" fillId="0" borderId="0" xfId="82" applyNumberFormat="1" applyFont="1" applyFill="1" applyAlignment="1">
      <alignment horizontal="right" vertical="center" wrapText="1"/>
    </xf>
    <xf numFmtId="181" fontId="11" fillId="0" borderId="1" xfId="62" applyNumberFormat="1" applyFont="1" applyFill="1" applyBorder="1" applyAlignment="1">
      <alignment horizontal="center" vertical="center"/>
    </xf>
    <xf numFmtId="0" fontId="11" fillId="0" borderId="1" xfId="70" applyFont="1" applyFill="1" applyBorder="1" applyAlignment="1">
      <alignment horizontal="center" vertical="center"/>
    </xf>
    <xf numFmtId="0" fontId="35" fillId="0" borderId="1" xfId="63" applyFont="1" applyFill="1" applyBorder="1" applyAlignment="1">
      <alignment horizontal="left" vertical="center"/>
    </xf>
    <xf numFmtId="0" fontId="11" fillId="0" borderId="1" xfId="70" applyFont="1" applyFill="1" applyBorder="1" applyAlignment="1">
      <alignment horizontal="right" vertical="center"/>
    </xf>
    <xf numFmtId="0" fontId="34" fillId="0" borderId="1" xfId="0" applyFont="1" applyFill="1" applyBorder="1" applyAlignment="1">
      <alignment horizontal="left" vertical="center"/>
    </xf>
    <xf numFmtId="0" fontId="9" fillId="0" borderId="1" xfId="70" applyFont="1" applyFill="1" applyBorder="1" applyAlignment="1">
      <alignment horizontal="right" vertical="center"/>
    </xf>
    <xf numFmtId="0" fontId="11" fillId="0" borderId="1" xfId="81" applyFont="1" applyFill="1" applyBorder="1" applyAlignment="1">
      <alignment horizontal="center" vertical="center"/>
    </xf>
    <xf numFmtId="0" fontId="11" fillId="0" borderId="1" xfId="62" applyFont="1" applyFill="1" applyBorder="1">
      <alignment vertical="center"/>
    </xf>
    <xf numFmtId="0" fontId="41" fillId="0" borderId="0" xfId="77" applyFont="1" applyFill="1" applyAlignment="1">
      <alignment horizontal="left" vertical="center"/>
    </xf>
    <xf numFmtId="0" fontId="8" fillId="0" borderId="0" xfId="65" applyFont="1" applyFill="1" applyAlignment="1">
      <alignment horizontal="center" vertical="center"/>
    </xf>
    <xf numFmtId="0" fontId="0" fillId="0" borderId="0" xfId="65" applyFont="1" applyFill="1" applyAlignment="1">
      <alignment horizontal="right" vertical="center"/>
    </xf>
    <xf numFmtId="0" fontId="11" fillId="0" borderId="0" xfId="65" applyFont="1" applyFill="1"/>
    <xf numFmtId="0" fontId="9" fillId="0" borderId="0" xfId="65" applyFont="1" applyFill="1"/>
    <xf numFmtId="0" fontId="0" fillId="0" borderId="0" xfId="65" applyFont="1" applyFill="1"/>
    <xf numFmtId="176" fontId="0" fillId="0" borderId="0" xfId="65" applyNumberFormat="1" applyFont="1" applyFill="1" applyAlignment="1">
      <alignment horizontal="center"/>
    </xf>
    <xf numFmtId="0" fontId="42" fillId="0" borderId="0" xfId="77" applyFont="1" applyFill="1" applyAlignment="1">
      <alignment horizontal="left" vertical="center"/>
    </xf>
    <xf numFmtId="182" fontId="41" fillId="0" borderId="0" xfId="77" applyNumberFormat="1" applyFont="1" applyFill="1" applyAlignment="1">
      <alignment horizontal="left" vertical="center"/>
    </xf>
    <xf numFmtId="0" fontId="8" fillId="0" borderId="0" xfId="63" applyFont="1" applyFill="1" applyAlignment="1">
      <alignment horizontal="center" vertical="center" wrapText="1"/>
    </xf>
    <xf numFmtId="0" fontId="8" fillId="0" borderId="0" xfId="63" applyFont="1" applyFill="1" applyAlignment="1">
      <alignment horizontal="center" vertical="center"/>
    </xf>
    <xf numFmtId="0" fontId="0" fillId="0" borderId="0" xfId="63" applyFont="1" applyFill="1" applyAlignment="1">
      <alignment horizontal="right" vertical="center"/>
    </xf>
    <xf numFmtId="176" fontId="0" fillId="0" borderId="0" xfId="63" applyNumberFormat="1" applyFont="1" applyFill="1" applyAlignment="1">
      <alignment horizontal="right" vertical="center"/>
    </xf>
    <xf numFmtId="181" fontId="0" fillId="0" borderId="8" xfId="81" applyNumberFormat="1" applyFont="1" applyFill="1" applyBorder="1" applyAlignment="1">
      <alignment horizontal="right" vertical="center" wrapText="1"/>
    </xf>
    <xf numFmtId="0" fontId="11" fillId="0" borderId="1" xfId="84" applyFont="1" applyFill="1" applyBorder="1" applyAlignment="1">
      <alignment horizontal="center" vertical="center"/>
    </xf>
    <xf numFmtId="176" fontId="11" fillId="0" borderId="1" xfId="84" applyNumberFormat="1" applyFont="1" applyFill="1" applyBorder="1" applyAlignment="1">
      <alignment horizontal="center" vertical="center"/>
    </xf>
    <xf numFmtId="0" fontId="11" fillId="0" borderId="1" xfId="63" applyFont="1" applyFill="1" applyBorder="1" applyAlignment="1">
      <alignment horizontal="left" vertical="center"/>
    </xf>
    <xf numFmtId="176" fontId="11" fillId="0" borderId="1" xfId="73" applyNumberFormat="1" applyFont="1" applyFill="1" applyBorder="1" applyAlignment="1">
      <alignment horizontal="right" vertical="center" wrapText="1"/>
    </xf>
    <xf numFmtId="184" fontId="9" fillId="0" borderId="1" xfId="63" applyNumberFormat="1" applyFont="1" applyFill="1" applyBorder="1" applyAlignment="1">
      <alignment horizontal="left" vertical="center"/>
    </xf>
    <xf numFmtId="176" fontId="9" fillId="0" borderId="1" xfId="63" applyNumberFormat="1" applyFont="1" applyFill="1" applyBorder="1" applyAlignment="1">
      <alignment horizontal="right" vertical="center" wrapText="1"/>
    </xf>
    <xf numFmtId="0" fontId="11" fillId="0" borderId="2" xfId="13" applyFont="1" applyFill="1" applyBorder="1" applyAlignment="1">
      <alignment horizontal="left" vertical="center"/>
    </xf>
    <xf numFmtId="176" fontId="11" fillId="0" borderId="1" xfId="63" applyNumberFormat="1" applyFont="1" applyFill="1" applyBorder="1" applyAlignment="1">
      <alignment horizontal="right" vertical="center" wrapText="1"/>
    </xf>
    <xf numFmtId="0" fontId="14" fillId="0" borderId="1" xfId="0" applyNumberFormat="1" applyFont="1" applyFill="1" applyBorder="1" applyAlignment="1" applyProtection="1">
      <alignment horizontal="left" vertical="center" indent="2"/>
    </xf>
    <xf numFmtId="0" fontId="14" fillId="0" borderId="1" xfId="0" applyNumberFormat="1" applyFont="1" applyFill="1" applyBorder="1" applyAlignment="1" applyProtection="1">
      <alignment horizontal="center" vertical="center"/>
    </xf>
    <xf numFmtId="1" fontId="11" fillId="0" borderId="1" xfId="66" applyNumberFormat="1" applyFont="1" applyFill="1" applyBorder="1" applyAlignment="1" applyProtection="1">
      <alignment horizontal="right" vertical="center"/>
    </xf>
    <xf numFmtId="0" fontId="11" fillId="0" borderId="1" xfId="63" applyFont="1" applyFill="1" applyBorder="1" applyAlignment="1">
      <alignment horizontal="center" vertical="center"/>
    </xf>
    <xf numFmtId="176" fontId="9" fillId="0" borderId="0" xfId="65" applyNumberFormat="1" applyFont="1" applyFill="1"/>
    <xf numFmtId="181" fontId="8" fillId="0" borderId="0" xfId="74" applyNumberFormat="1" applyFont="1" applyFill="1" applyBorder="1" applyAlignment="1">
      <alignment horizontal="center" vertical="center" wrapText="1"/>
    </xf>
    <xf numFmtId="0" fontId="11" fillId="0" borderId="1" xfId="8" applyNumberFormat="1" applyFont="1" applyFill="1" applyBorder="1" applyAlignment="1">
      <alignment horizontal="right" vertical="center"/>
    </xf>
    <xf numFmtId="0" fontId="9" fillId="0" borderId="1" xfId="8" applyNumberFormat="1" applyFont="1" applyFill="1" applyBorder="1" applyAlignment="1">
      <alignment horizontal="right" vertical="center"/>
    </xf>
    <xf numFmtId="176" fontId="11" fillId="0" borderId="1" xfId="81" applyNumberFormat="1" applyFont="1" applyFill="1" applyBorder="1" applyAlignment="1" applyProtection="1">
      <alignment horizontal="right" vertical="center" wrapText="1"/>
    </xf>
    <xf numFmtId="0" fontId="41" fillId="0" borderId="0" xfId="26" applyFont="1" applyFill="1" applyAlignment="1">
      <alignment horizontal="left" vertical="center"/>
    </xf>
    <xf numFmtId="181" fontId="8" fillId="0" borderId="0" xfId="81" applyNumberFormat="1" applyFont="1" applyFill="1" applyAlignment="1">
      <alignment horizontal="center" vertical="center"/>
    </xf>
    <xf numFmtId="181" fontId="0" fillId="0" borderId="0" xfId="81" applyNumberFormat="1" applyFont="1" applyFill="1" applyAlignment="1">
      <alignment horizontal="right" vertical="center"/>
    </xf>
    <xf numFmtId="181" fontId="11" fillId="0" borderId="0" xfId="81" applyNumberFormat="1" applyFont="1" applyFill="1" applyAlignment="1">
      <alignment vertical="center"/>
    </xf>
    <xf numFmtId="181" fontId="9" fillId="0" borderId="0" xfId="81" applyNumberFormat="1" applyFont="1" applyFill="1" applyAlignment="1">
      <alignment vertical="center"/>
    </xf>
    <xf numFmtId="181" fontId="0" fillId="0" borderId="0" xfId="81" applyNumberFormat="1" applyFont="1" applyFill="1"/>
    <xf numFmtId="0" fontId="42" fillId="0" borderId="0" xfId="26" applyFont="1" applyFill="1" applyAlignment="1">
      <alignment horizontal="left" vertical="center"/>
    </xf>
    <xf numFmtId="182" fontId="41" fillId="0" borderId="0" xfId="26" applyNumberFormat="1" applyFont="1" applyFill="1" applyAlignment="1">
      <alignment horizontal="left" vertical="center"/>
    </xf>
    <xf numFmtId="181" fontId="8" fillId="0" borderId="0" xfId="74" applyNumberFormat="1" applyFont="1" applyFill="1" applyAlignment="1">
      <alignment horizontal="center" vertical="center" wrapText="1"/>
    </xf>
    <xf numFmtId="181" fontId="8" fillId="0" borderId="0" xfId="74" applyNumberFormat="1" applyFont="1" applyFill="1" applyAlignment="1">
      <alignment horizontal="center" vertical="center"/>
    </xf>
    <xf numFmtId="181" fontId="0" fillId="0" borderId="0" xfId="81" applyNumberFormat="1" applyFont="1" applyFill="1" applyAlignment="1">
      <alignment horizontal="right" vertical="center" wrapText="1"/>
    </xf>
    <xf numFmtId="181" fontId="11" fillId="0" borderId="1" xfId="78" applyNumberFormat="1" applyFont="1" applyFill="1" applyBorder="1" applyAlignment="1">
      <alignment horizontal="left" vertical="center"/>
    </xf>
    <xf numFmtId="0" fontId="11" fillId="0" borderId="1" xfId="63" applyFont="1" applyFill="1" applyBorder="1" applyAlignment="1">
      <alignment horizontal="right" vertical="center"/>
    </xf>
    <xf numFmtId="0" fontId="9" fillId="0" borderId="1" xfId="78" applyFont="1" applyFill="1" applyBorder="1" applyAlignment="1">
      <alignment horizontal="left" vertical="center" indent="2"/>
    </xf>
    <xf numFmtId="0" fontId="9" fillId="0" borderId="1" xfId="63" applyFont="1" applyFill="1" applyBorder="1" applyAlignment="1">
      <alignment horizontal="right" vertical="center"/>
    </xf>
    <xf numFmtId="176" fontId="9" fillId="0" borderId="1" xfId="81" applyNumberFormat="1" applyFont="1" applyFill="1" applyBorder="1" applyAlignment="1" applyProtection="1">
      <alignment horizontal="right" vertical="center" wrapText="1"/>
    </xf>
    <xf numFmtId="176" fontId="34" fillId="0" borderId="1" xfId="81" applyNumberFormat="1" applyFont="1" applyFill="1" applyBorder="1" applyAlignment="1" applyProtection="1">
      <alignment horizontal="right" vertical="center" wrapText="1"/>
    </xf>
    <xf numFmtId="0" fontId="9" fillId="0" borderId="1" xfId="78" applyFont="1" applyFill="1" applyBorder="1" applyAlignment="1">
      <alignment horizontal="left" vertical="center"/>
    </xf>
    <xf numFmtId="176" fontId="0" fillId="0" borderId="0" xfId="65" applyNumberFormat="1" applyFont="1" applyFill="1"/>
    <xf numFmtId="0" fontId="9" fillId="0" borderId="1" xfId="63" applyFont="1" applyFill="1" applyBorder="1" applyAlignment="1">
      <alignment horizontal="left" vertical="center"/>
    </xf>
    <xf numFmtId="182" fontId="14" fillId="0" borderId="1" xfId="83" applyNumberFormat="1" applyFont="1" applyFill="1" applyBorder="1" applyAlignment="1" applyProtection="1">
      <alignment horizontal="left" vertical="center"/>
    </xf>
    <xf numFmtId="185" fontId="14" fillId="0" borderId="1" xfId="75" applyNumberFormat="1" applyFont="1" applyFill="1" applyBorder="1" applyAlignment="1">
      <alignment horizontal="right" vertical="center" wrapText="1"/>
    </xf>
    <xf numFmtId="181" fontId="9" fillId="0" borderId="0" xfId="81" applyNumberFormat="1" applyFont="1" applyFill="1"/>
    <xf numFmtId="181" fontId="0" fillId="0" borderId="0" xfId="81" applyNumberFormat="1" applyFont="1" applyFill="1" applyAlignment="1">
      <alignment vertical="center"/>
    </xf>
    <xf numFmtId="181" fontId="0" fillId="0" borderId="0" xfId="81" applyNumberFormat="1" applyFont="1" applyFill="1" applyAlignment="1">
      <alignment horizontal="center"/>
    </xf>
    <xf numFmtId="0" fontId="0" fillId="0" borderId="8" xfId="65" applyFont="1" applyFill="1" applyBorder="1" applyAlignment="1">
      <alignment horizontal="right" vertical="center"/>
    </xf>
    <xf numFmtId="0" fontId="43" fillId="0" borderId="0" xfId="0" applyFont="1" applyFill="1" applyAlignment="1">
      <alignment horizontal="left" vertical="center"/>
    </xf>
    <xf numFmtId="0" fontId="35" fillId="0" borderId="0" xfId="0" applyFont="1" applyFill="1" applyAlignment="1">
      <alignment horizontal="center" vertical="center" wrapText="1"/>
    </xf>
    <xf numFmtId="0" fontId="35" fillId="0" borderId="0" xfId="0" applyFont="1" applyFill="1" applyAlignment="1">
      <alignment vertical="center" wrapText="1"/>
    </xf>
    <xf numFmtId="0" fontId="34" fillId="0" borderId="0" xfId="0" applyFont="1" applyFill="1" applyAlignment="1">
      <alignment vertical="center" wrapText="1"/>
    </xf>
    <xf numFmtId="0" fontId="44" fillId="0" borderId="0" xfId="0" applyFont="1" applyFill="1" applyAlignment="1">
      <alignment horizontal="left" vertical="center" wrapText="1"/>
    </xf>
    <xf numFmtId="0" fontId="9" fillId="0" borderId="1" xfId="0" applyFont="1" applyFill="1" applyBorder="1" applyAlignment="1">
      <alignment horizontal="left" vertical="center" wrapText="1" indent="2"/>
    </xf>
    <xf numFmtId="0" fontId="33" fillId="0" borderId="1" xfId="0" applyFont="1" applyFill="1" applyBorder="1" applyAlignment="1">
      <alignment vertical="center" wrapText="1"/>
    </xf>
    <xf numFmtId="0" fontId="45" fillId="0" borderId="1" xfId="0" applyNumberFormat="1" applyFont="1" applyFill="1" applyBorder="1" applyAlignment="1">
      <alignment horizontal="center" vertical="center" wrapText="1"/>
    </xf>
    <xf numFmtId="0" fontId="45" fillId="0" borderId="1" xfId="0" applyFont="1" applyFill="1" applyBorder="1" applyAlignment="1">
      <alignment horizontal="center" vertical="center" wrapText="1"/>
    </xf>
    <xf numFmtId="176" fontId="34" fillId="0" borderId="0" xfId="0" applyNumberFormat="1" applyFont="1" applyFill="1" applyAlignment="1">
      <alignment horizontal="right" vertical="center" wrapText="1"/>
    </xf>
    <xf numFmtId="0" fontId="34" fillId="0" borderId="0" xfId="0" applyFont="1" applyFill="1" applyAlignment="1">
      <alignment horizontal="right" vertical="center" wrapText="1"/>
    </xf>
    <xf numFmtId="0" fontId="35" fillId="0" borderId="1" xfId="0" applyFont="1" applyFill="1" applyBorder="1" applyAlignment="1">
      <alignment vertical="center" wrapText="1"/>
    </xf>
    <xf numFmtId="0" fontId="34" fillId="0" borderId="1" xfId="0" applyFont="1" applyFill="1" applyBorder="1" applyAlignment="1">
      <alignment vertical="center" wrapText="1"/>
    </xf>
    <xf numFmtId="0" fontId="35" fillId="0" borderId="1" xfId="0" applyFont="1" applyFill="1" applyBorder="1" applyAlignment="1">
      <alignment horizontal="center" vertical="center" wrapText="1"/>
    </xf>
    <xf numFmtId="0" fontId="35" fillId="0" borderId="0" xfId="0" applyFont="1" applyFill="1" applyAlignment="1">
      <alignment horizontal="center" vertical="center"/>
    </xf>
    <xf numFmtId="0" fontId="46" fillId="0" borderId="0" xfId="0" applyFont="1" applyFill="1" applyAlignment="1">
      <alignment vertical="center"/>
    </xf>
    <xf numFmtId="0" fontId="13" fillId="0" borderId="0" xfId="0" applyFont="1" applyFill="1" applyAlignment="1">
      <alignment vertical="center"/>
    </xf>
    <xf numFmtId="0" fontId="23" fillId="0" borderId="0" xfId="0" applyFont="1" applyFill="1" applyAlignment="1">
      <alignment horizontal="right" vertical="center" wrapText="1"/>
    </xf>
    <xf numFmtId="0" fontId="46" fillId="0" borderId="1" xfId="0" applyFont="1" applyFill="1" applyBorder="1" applyAlignment="1">
      <alignment horizontal="left" vertical="center" wrapText="1"/>
    </xf>
    <xf numFmtId="178" fontId="46" fillId="0" borderId="1" xfId="0" applyNumberFormat="1" applyFont="1" applyFill="1" applyBorder="1" applyAlignment="1">
      <alignment horizontal="right" vertical="center" wrapText="1"/>
    </xf>
    <xf numFmtId="176" fontId="46" fillId="0" borderId="1" xfId="0" applyNumberFormat="1" applyFont="1" applyFill="1" applyBorder="1" applyAlignment="1">
      <alignment horizontal="right" vertical="center" wrapText="1"/>
    </xf>
    <xf numFmtId="9" fontId="47" fillId="0" borderId="1" xfId="12" applyNumberFormat="1" applyFill="1" applyBorder="1" applyAlignment="1">
      <alignment horizontal="right" vertical="center" wrapText="1"/>
    </xf>
    <xf numFmtId="179" fontId="46" fillId="0" borderId="1" xfId="0" applyNumberFormat="1" applyFont="1" applyFill="1" applyBorder="1" applyAlignment="1">
      <alignment horizontal="right" vertical="center" wrapText="1"/>
    </xf>
    <xf numFmtId="0" fontId="48" fillId="0" borderId="0" xfId="0" applyFont="1" applyFill="1" applyAlignment="1">
      <alignment vertical="center"/>
    </xf>
    <xf numFmtId="0" fontId="34" fillId="0" borderId="1" xfId="0" applyFont="1" applyFill="1" applyBorder="1" applyAlignment="1">
      <alignment horizontal="left" vertical="center" wrapText="1" indent="2"/>
    </xf>
    <xf numFmtId="176" fontId="13" fillId="0" borderId="1" xfId="0" applyNumberFormat="1" applyFont="1" applyFill="1" applyBorder="1" applyAlignment="1">
      <alignment horizontal="right" vertical="center" wrapText="1"/>
    </xf>
    <xf numFmtId="0" fontId="49" fillId="0" borderId="0" xfId="0" applyFont="1" applyFill="1" applyAlignment="1">
      <alignment vertical="center"/>
    </xf>
    <xf numFmtId="9" fontId="47" fillId="0" borderId="1" xfId="12" applyFill="1" applyBorder="1" applyAlignment="1">
      <alignment horizontal="right" vertical="center" wrapText="1"/>
    </xf>
    <xf numFmtId="178" fontId="34" fillId="0" borderId="0" xfId="0" applyNumberFormat="1" applyFont="1" applyFill="1" applyAlignment="1">
      <alignment horizontal="right" vertical="center" wrapText="1"/>
    </xf>
    <xf numFmtId="0" fontId="7" fillId="0" borderId="0" xfId="62" applyFont="1" applyFill="1" applyBorder="1" applyAlignment="1">
      <alignment horizontal="left" vertical="center"/>
    </xf>
    <xf numFmtId="0" fontId="20" fillId="0" borderId="0" xfId="0" applyFont="1" applyFill="1" applyBorder="1" applyAlignment="1">
      <alignment horizontal="center" vertical="center"/>
    </xf>
    <xf numFmtId="0" fontId="21" fillId="0" borderId="0" xfId="0" applyFont="1" applyFill="1" applyBorder="1" applyAlignment="1">
      <alignment horizontal="right" vertical="center"/>
    </xf>
    <xf numFmtId="0" fontId="6" fillId="0" borderId="0" xfId="0" applyFont="1" applyFill="1" applyBorder="1" applyAlignment="1">
      <alignment vertical="center"/>
    </xf>
    <xf numFmtId="0" fontId="7" fillId="0" borderId="0" xfId="76" applyFont="1" applyFill="1" applyBorder="1" applyAlignment="1">
      <alignment horizontal="left" vertical="center"/>
    </xf>
    <xf numFmtId="0" fontId="41" fillId="0" borderId="0" xfId="76" applyFont="1" applyFill="1" applyBorder="1" applyAlignment="1">
      <alignment horizontal="left" vertical="center"/>
    </xf>
    <xf numFmtId="181" fontId="7" fillId="0" borderId="0" xfId="62" applyNumberFormat="1" applyFont="1" applyFill="1" applyBorder="1" applyAlignment="1">
      <alignment horizontal="left" vertical="center"/>
    </xf>
    <xf numFmtId="0" fontId="8" fillId="0" borderId="0" xfId="0" applyFont="1" applyFill="1" applyBorder="1" applyAlignment="1" applyProtection="1">
      <alignment horizontal="center" vertical="center" wrapText="1"/>
      <protection locked="0"/>
    </xf>
    <xf numFmtId="0" fontId="22" fillId="0" borderId="0" xfId="0" applyFont="1" applyFill="1" applyBorder="1" applyAlignment="1">
      <alignment horizontal="right" vertical="center"/>
    </xf>
    <xf numFmtId="0" fontId="50" fillId="0" borderId="0" xfId="0" applyFont="1" applyFill="1" applyBorder="1" applyAlignment="1">
      <alignment horizontal="right" vertical="center"/>
    </xf>
    <xf numFmtId="0" fontId="51" fillId="0" borderId="1" xfId="0" applyFont="1" applyFill="1" applyBorder="1" applyAlignment="1">
      <alignment horizontal="center" vertical="center"/>
    </xf>
    <xf numFmtId="0" fontId="37" fillId="0" borderId="1" xfId="0" applyFont="1" applyFill="1" applyBorder="1" applyAlignment="1">
      <alignment horizontal="center" vertical="center" wrapText="1"/>
    </xf>
    <xf numFmtId="0" fontId="51" fillId="0" borderId="1" xfId="0" applyFont="1" applyFill="1" applyBorder="1" applyAlignment="1">
      <alignment horizontal="center" vertical="center" wrapText="1"/>
    </xf>
    <xf numFmtId="49" fontId="34" fillId="0" borderId="9" xfId="0" applyNumberFormat="1" applyFont="1" applyFill="1" applyBorder="1" applyAlignment="1">
      <alignment horizontal="center" vertical="center" wrapText="1"/>
    </xf>
    <xf numFmtId="176" fontId="6" fillId="0" borderId="9" xfId="0" applyNumberFormat="1" applyFont="1" applyFill="1" applyBorder="1" applyAlignment="1">
      <alignment vertical="center" wrapText="1"/>
    </xf>
    <xf numFmtId="0" fontId="24" fillId="0" borderId="9" xfId="0" applyFont="1" applyFill="1" applyBorder="1" applyAlignment="1">
      <alignment horizontal="center" vertical="center" wrapText="1"/>
    </xf>
    <xf numFmtId="176" fontId="29" fillId="0" borderId="9" xfId="0" applyNumberFormat="1" applyFont="1" applyFill="1" applyBorder="1" applyAlignment="1">
      <alignment vertical="center" wrapText="1"/>
    </xf>
    <xf numFmtId="0" fontId="9" fillId="0" borderId="0" xfId="0" applyFont="1" applyFill="1" applyBorder="1" applyAlignment="1">
      <alignment vertical="center"/>
    </xf>
    <xf numFmtId="0" fontId="0" fillId="0" borderId="0" xfId="0" applyAlignment="1">
      <alignment horizontal="right" vertical="center"/>
    </xf>
    <xf numFmtId="0" fontId="41" fillId="0" borderId="0" xfId="76" applyFont="1" applyFill="1" applyBorder="1" applyAlignment="1">
      <alignment horizontal="right" vertical="center"/>
    </xf>
    <xf numFmtId="0" fontId="8" fillId="0" borderId="0" xfId="0" applyFont="1" applyFill="1" applyBorder="1" applyAlignment="1" applyProtection="1">
      <alignment horizontal="right" vertical="center" wrapText="1"/>
      <protection locked="0"/>
    </xf>
    <xf numFmtId="0" fontId="0" fillId="0" borderId="0" xfId="0" applyFont="1" applyFill="1" applyBorder="1" applyAlignment="1" applyProtection="1">
      <alignment horizontal="right" vertical="center" wrapText="1"/>
      <protection locked="0"/>
    </xf>
    <xf numFmtId="0" fontId="0" fillId="0" borderId="0" xfId="0" applyFont="1" applyFill="1" applyBorder="1" applyAlignment="1" applyProtection="1">
      <alignment horizontal="right" vertical="center"/>
      <protection locked="0"/>
    </xf>
    <xf numFmtId="0" fontId="37" fillId="0" borderId="1" xfId="0" applyFont="1" applyFill="1" applyBorder="1" applyAlignment="1" applyProtection="1">
      <alignment horizontal="center" vertical="center" wrapText="1"/>
      <protection locked="0"/>
    </xf>
    <xf numFmtId="0" fontId="37" fillId="0" borderId="4" xfId="0" applyFont="1" applyFill="1" applyBorder="1" applyAlignment="1" applyProtection="1">
      <alignment horizontal="center" vertical="center" wrapText="1"/>
      <protection locked="0"/>
    </xf>
    <xf numFmtId="0" fontId="37" fillId="0" borderId="4" xfId="0" applyNumberFormat="1" applyFont="1" applyFill="1" applyBorder="1" applyAlignment="1" applyProtection="1">
      <alignment horizontal="center" vertical="center" wrapText="1"/>
      <protection locked="0"/>
    </xf>
    <xf numFmtId="0" fontId="37" fillId="0" borderId="1" xfId="0" applyFont="1" applyFill="1" applyBorder="1" applyAlignment="1" applyProtection="1">
      <alignment horizontal="right" vertical="center" wrapText="1"/>
      <protection locked="0"/>
    </xf>
    <xf numFmtId="0" fontId="37" fillId="0" borderId="1" xfId="0" applyFont="1" applyFill="1" applyBorder="1" applyAlignment="1" applyProtection="1">
      <alignment horizontal="left" vertical="center" wrapText="1"/>
      <protection locked="0"/>
    </xf>
    <xf numFmtId="49" fontId="0" fillId="0" borderId="1" xfId="0" applyNumberFormat="1" applyFont="1" applyFill="1" applyBorder="1" applyAlignment="1">
      <alignment horizontal="left" vertical="center" wrapText="1" indent="2"/>
    </xf>
    <xf numFmtId="0" fontId="0" fillId="0" borderId="1" xfId="0" applyFont="1" applyFill="1" applyBorder="1" applyAlignment="1" applyProtection="1">
      <alignment vertical="center" wrapText="1"/>
      <protection locked="0"/>
    </xf>
    <xf numFmtId="49" fontId="0" fillId="0" borderId="1" xfId="0" applyNumberFormat="1" applyFont="1" applyFill="1" applyBorder="1" applyAlignment="1">
      <alignment horizontal="left" vertical="center" wrapText="1" indent="4"/>
    </xf>
    <xf numFmtId="49" fontId="0" fillId="0" borderId="1" xfId="0" applyNumberFormat="1" applyFont="1" applyFill="1" applyBorder="1" applyAlignment="1" applyProtection="1">
      <alignment horizontal="right" vertical="center" wrapText="1" indent="4"/>
      <protection locked="0"/>
    </xf>
    <xf numFmtId="176" fontId="0" fillId="0" borderId="1" xfId="71" applyNumberFormat="1" applyFont="1" applyFill="1" applyBorder="1" applyAlignment="1" applyProtection="1">
      <alignment vertical="center" wrapText="1"/>
      <protection locked="0"/>
    </xf>
    <xf numFmtId="49" fontId="0" fillId="0" borderId="1" xfId="0" applyNumberFormat="1" applyFont="1" applyFill="1" applyBorder="1" applyAlignment="1" applyProtection="1">
      <alignment horizontal="right" vertical="center" wrapText="1" indent="2"/>
      <protection locked="0"/>
    </xf>
    <xf numFmtId="0" fontId="37" fillId="0" borderId="1" xfId="0" applyFont="1" applyFill="1" applyBorder="1" applyAlignment="1">
      <alignment horizontal="right" vertical="center" wrapText="1"/>
    </xf>
    <xf numFmtId="176" fontId="37" fillId="0" borderId="1" xfId="71" applyNumberFormat="1" applyFont="1" applyFill="1" applyBorder="1" applyAlignment="1" applyProtection="1">
      <alignment vertical="center" wrapText="1"/>
    </xf>
    <xf numFmtId="49" fontId="37" fillId="0" borderId="1" xfId="0" applyNumberFormat="1" applyFont="1" applyFill="1" applyBorder="1" applyAlignment="1">
      <alignment horizontal="left" vertical="center" wrapText="1" indent="2"/>
    </xf>
    <xf numFmtId="176" fontId="37" fillId="0" borderId="1" xfId="71" applyNumberFormat="1" applyFont="1" applyFill="1" applyBorder="1" applyAlignment="1" applyProtection="1">
      <alignment horizontal="right" vertical="center" wrapText="1"/>
    </xf>
    <xf numFmtId="49" fontId="0" fillId="0" borderId="1" xfId="0" applyNumberFormat="1" applyFont="1" applyFill="1" applyBorder="1" applyAlignment="1" applyProtection="1">
      <alignment vertical="center" wrapText="1"/>
      <protection locked="0"/>
    </xf>
    <xf numFmtId="176" fontId="0" fillId="0" borderId="1" xfId="0" applyNumberFormat="1" applyFont="1" applyFill="1" applyBorder="1" applyAlignment="1">
      <alignment vertical="center" wrapText="1"/>
    </xf>
    <xf numFmtId="0" fontId="6" fillId="0" borderId="1" xfId="0" applyFont="1" applyFill="1" applyBorder="1" applyAlignment="1">
      <alignment vertical="center"/>
    </xf>
    <xf numFmtId="0" fontId="0" fillId="0" borderId="1" xfId="0" applyNumberFormat="1" applyFont="1" applyFill="1" applyBorder="1" applyAlignment="1" applyProtection="1">
      <alignment vertical="center" wrapText="1"/>
      <protection locked="0"/>
    </xf>
    <xf numFmtId="0" fontId="37" fillId="0" borderId="1" xfId="0" applyFont="1" applyFill="1" applyBorder="1" applyAlignment="1">
      <alignment horizontal="left" vertical="center" wrapText="1"/>
    </xf>
    <xf numFmtId="0" fontId="29" fillId="0" borderId="1" xfId="0" applyFont="1" applyFill="1" applyBorder="1" applyAlignment="1">
      <alignment horizontal="right" vertical="center"/>
    </xf>
    <xf numFmtId="0" fontId="6" fillId="0" borderId="1" xfId="0" applyFont="1" applyFill="1" applyBorder="1" applyAlignment="1">
      <alignment horizontal="right" vertical="center"/>
    </xf>
    <xf numFmtId="49" fontId="0" fillId="0" borderId="1" xfId="0" applyNumberFormat="1" applyFont="1" applyFill="1" applyBorder="1" applyAlignment="1">
      <alignment horizontal="left" vertical="center" wrapText="1"/>
    </xf>
    <xf numFmtId="0" fontId="7" fillId="0" borderId="0" xfId="80" applyFont="1" applyFill="1" applyBorder="1" applyAlignment="1">
      <alignment horizontal="left" vertical="center"/>
    </xf>
    <xf numFmtId="0" fontId="8" fillId="0" borderId="0" xfId="80" applyFont="1" applyFill="1" applyBorder="1" applyAlignment="1">
      <alignment horizontal="center" vertical="center"/>
    </xf>
    <xf numFmtId="0" fontId="0" fillId="0" borderId="0" xfId="80" applyFont="1" applyFill="1" applyBorder="1" applyAlignment="1">
      <alignment horizontal="right" vertical="center"/>
    </xf>
    <xf numFmtId="0" fontId="52" fillId="0" borderId="0" xfId="80" applyFont="1" applyFill="1" applyBorder="1" applyAlignment="1"/>
    <xf numFmtId="0" fontId="52" fillId="0" borderId="0" xfId="80" applyFont="1" applyFill="1" applyAlignment="1"/>
    <xf numFmtId="0" fontId="53" fillId="0" borderId="0" xfId="80" applyFont="1" applyFill="1" applyBorder="1" applyAlignment="1"/>
    <xf numFmtId="0" fontId="6" fillId="0" borderId="0" xfId="0" applyFont="1" applyFill="1" applyBorder="1" applyAlignment="1" applyProtection="1">
      <alignment horizontal="center"/>
    </xf>
    <xf numFmtId="0" fontId="19" fillId="0" borderId="0" xfId="0" applyFont="1" applyFill="1" applyBorder="1" applyAlignment="1" applyProtection="1">
      <alignment horizontal="center" vertical="center"/>
    </xf>
    <xf numFmtId="0" fontId="39" fillId="0" borderId="0" xfId="79" applyFont="1" applyFill="1" applyBorder="1" applyAlignment="1">
      <alignment horizontal="center" vertical="center" wrapText="1"/>
    </xf>
    <xf numFmtId="0" fontId="20" fillId="0" borderId="0" xfId="0" applyFont="1" applyFill="1" applyBorder="1" applyAlignment="1" applyProtection="1">
      <alignment horizontal="center" vertical="center"/>
    </xf>
    <xf numFmtId="0" fontId="37" fillId="0" borderId="0" xfId="80" applyFont="1" applyFill="1" applyBorder="1" applyAlignment="1">
      <alignment horizontal="right" vertical="center"/>
    </xf>
    <xf numFmtId="179" fontId="0" fillId="0" borderId="0" xfId="80" applyNumberFormat="1" applyFont="1" applyFill="1" applyBorder="1" applyAlignment="1">
      <alignment horizontal="right" vertical="center"/>
    </xf>
    <xf numFmtId="0" fontId="21" fillId="0" borderId="0" xfId="0" applyFont="1" applyFill="1" applyBorder="1" applyAlignment="1" applyProtection="1">
      <alignment horizontal="center" vertical="center"/>
    </xf>
    <xf numFmtId="0" fontId="54" fillId="0" borderId="3" xfId="90" applyFont="1" applyFill="1" applyBorder="1" applyAlignment="1">
      <alignment horizontal="center" vertical="center"/>
    </xf>
    <xf numFmtId="0" fontId="54" fillId="0" borderId="1" xfId="90" applyFont="1" applyFill="1" applyBorder="1" applyAlignment="1">
      <alignment horizontal="center" vertical="center"/>
    </xf>
    <xf numFmtId="0" fontId="6" fillId="0" borderId="0" xfId="0" applyFont="1" applyFill="1" applyBorder="1" applyAlignment="1" applyProtection="1">
      <alignment horizontal="center" vertical="center"/>
    </xf>
    <xf numFmtId="0" fontId="11" fillId="0" borderId="0" xfId="80" applyFont="1" applyFill="1" applyBorder="1" applyAlignment="1">
      <alignment horizontal="center" vertical="center"/>
    </xf>
    <xf numFmtId="0" fontId="55" fillId="0" borderId="1" xfId="0" applyFont="1" applyFill="1" applyBorder="1" applyAlignment="1">
      <alignment horizontal="center" vertical="center"/>
    </xf>
    <xf numFmtId="0" fontId="54" fillId="0" borderId="3" xfId="90" applyFont="1" applyFill="1" applyBorder="1" applyAlignment="1">
      <alignment horizontal="left" vertical="center"/>
    </xf>
    <xf numFmtId="0" fontId="54" fillId="0" borderId="1" xfId="90" applyFont="1" applyFill="1" applyBorder="1" applyAlignment="1">
      <alignment vertical="center"/>
    </xf>
    <xf numFmtId="0" fontId="9" fillId="0" borderId="0" xfId="80" applyFont="1" applyFill="1" applyBorder="1" applyAlignment="1">
      <alignment vertical="center"/>
    </xf>
    <xf numFmtId="0" fontId="54" fillId="0" borderId="1" xfId="0" applyFont="1" applyFill="1" applyBorder="1" applyAlignment="1">
      <alignment horizontal="left" vertical="center"/>
    </xf>
    <xf numFmtId="0" fontId="54" fillId="0" borderId="3" xfId="90" applyFont="1" applyFill="1" applyBorder="1" applyAlignment="1">
      <alignment vertical="center"/>
    </xf>
    <xf numFmtId="176" fontId="55" fillId="0" borderId="3" xfId="85" applyNumberFormat="1" applyFont="1" applyFill="1" applyBorder="1" applyAlignment="1" applyProtection="1">
      <alignment horizontal="left" vertical="center"/>
      <protection locked="0"/>
    </xf>
    <xf numFmtId="0" fontId="56" fillId="0" borderId="1" xfId="90" applyFont="1" applyFill="1" applyBorder="1" applyAlignment="1">
      <alignment vertical="center"/>
    </xf>
    <xf numFmtId="0" fontId="57" fillId="0" borderId="10" xfId="93" applyFont="1" applyFill="1" applyBorder="1" applyAlignment="1">
      <alignment horizontal="left" vertical="center" wrapText="1"/>
    </xf>
    <xf numFmtId="0" fontId="55" fillId="0" borderId="3" xfId="90" applyFont="1" applyFill="1" applyBorder="1" applyAlignment="1">
      <alignment vertical="center"/>
    </xf>
    <xf numFmtId="0" fontId="0" fillId="0" borderId="3" xfId="90" applyFont="1" applyFill="1" applyBorder="1" applyAlignment="1">
      <alignment vertical="center"/>
    </xf>
    <xf numFmtId="0" fontId="58" fillId="0" borderId="3" xfId="90" applyFont="1" applyFill="1" applyBorder="1" applyAlignment="1">
      <alignment vertical="center"/>
    </xf>
    <xf numFmtId="0" fontId="0" fillId="0" borderId="0" xfId="62" applyFill="1" applyBorder="1" applyAlignment="1"/>
    <xf numFmtId="0" fontId="6" fillId="0" borderId="0" xfId="0" applyFont="1" applyFill="1" applyBorder="1" applyAlignment="1" applyProtection="1"/>
    <xf numFmtId="0" fontId="55" fillId="0" borderId="0" xfId="0" applyFont="1" applyFill="1" applyBorder="1" applyAlignment="1">
      <alignment horizontal="center" vertical="center"/>
    </xf>
    <xf numFmtId="0" fontId="19" fillId="0" borderId="0" xfId="0" applyFont="1" applyFill="1" applyBorder="1" applyAlignment="1" applyProtection="1">
      <alignment horizontal="left" vertical="center"/>
    </xf>
    <xf numFmtId="0" fontId="8" fillId="0" borderId="0" xfId="80" applyFont="1" applyFill="1" applyAlignment="1">
      <alignment horizontal="center" vertical="center" wrapText="1"/>
    </xf>
    <xf numFmtId="0" fontId="21" fillId="0" borderId="0" xfId="0" applyFont="1" applyFill="1" applyBorder="1" applyAlignment="1" applyProtection="1">
      <alignment horizontal="right" vertical="center"/>
    </xf>
    <xf numFmtId="0" fontId="11" fillId="0" borderId="0" xfId="80" applyFont="1" applyFill="1" applyBorder="1" applyAlignment="1">
      <alignment horizontal="center" vertical="center" wrapText="1"/>
    </xf>
    <xf numFmtId="0" fontId="9" fillId="0" borderId="0" xfId="80" applyFont="1" applyFill="1" applyBorder="1" applyAlignment="1">
      <alignment horizontal="left" vertical="center"/>
    </xf>
    <xf numFmtId="3" fontId="55" fillId="0" borderId="0" xfId="0" applyNumberFormat="1" applyFont="1" applyFill="1" applyBorder="1" applyAlignment="1" applyProtection="1">
      <alignment vertical="center"/>
    </xf>
    <xf numFmtId="0" fontId="41" fillId="0" borderId="0" xfId="61" applyFont="1" applyFill="1" applyAlignment="1">
      <alignment horizontal="left" vertical="center"/>
    </xf>
    <xf numFmtId="0" fontId="8" fillId="0" borderId="0" xfId="61" applyFont="1" applyFill="1" applyAlignment="1">
      <alignment horizontal="center" vertical="center"/>
    </xf>
    <xf numFmtId="0" fontId="0" fillId="0" borderId="0" xfId="61" applyFont="1" applyFill="1" applyAlignment="1">
      <alignment horizontal="right" vertical="center"/>
    </xf>
    <xf numFmtId="0" fontId="11" fillId="0" borderId="0" xfId="61" applyFont="1" applyFill="1"/>
    <xf numFmtId="0" fontId="9" fillId="0" borderId="0" xfId="61" applyFont="1" applyFill="1"/>
    <xf numFmtId="0" fontId="9" fillId="0" borderId="0" xfId="61" applyFont="1" applyFill="1" applyBorder="1" applyAlignment="1"/>
    <xf numFmtId="0" fontId="0" fillId="0" borderId="0" xfId="61" applyFont="1" applyFill="1"/>
    <xf numFmtId="0" fontId="42" fillId="0" borderId="0" xfId="61" applyFont="1" applyFill="1" applyAlignment="1">
      <alignment horizontal="left" vertical="center"/>
    </xf>
    <xf numFmtId="0" fontId="7" fillId="0" borderId="0" xfId="61" applyFont="1" applyFill="1" applyAlignment="1">
      <alignment horizontal="left" vertical="center"/>
    </xf>
    <xf numFmtId="0" fontId="8" fillId="0" borderId="0" xfId="61" applyNumberFormat="1" applyFont="1" applyFill="1" applyAlignment="1" applyProtection="1">
      <alignment horizontal="center" vertical="center" wrapText="1"/>
    </xf>
    <xf numFmtId="0" fontId="8" fillId="0" borderId="0" xfId="61" applyNumberFormat="1" applyFont="1" applyFill="1" applyAlignment="1" applyProtection="1">
      <alignment horizontal="center" vertical="center"/>
    </xf>
    <xf numFmtId="0" fontId="11" fillId="0" borderId="4" xfId="61" applyNumberFormat="1" applyFont="1" applyFill="1" applyBorder="1" applyAlignment="1" applyProtection="1">
      <alignment horizontal="center" vertical="center"/>
    </xf>
    <xf numFmtId="0" fontId="11" fillId="0" borderId="7" xfId="61" applyNumberFormat="1" applyFont="1" applyFill="1" applyBorder="1" applyAlignment="1" applyProtection="1">
      <alignment horizontal="center" vertical="center"/>
    </xf>
    <xf numFmtId="0" fontId="11" fillId="0" borderId="11" xfId="61" applyNumberFormat="1" applyFont="1" applyFill="1" applyBorder="1" applyAlignment="1" applyProtection="1">
      <alignment horizontal="center" vertical="center"/>
    </xf>
    <xf numFmtId="0" fontId="11" fillId="0" borderId="1" xfId="66" applyNumberFormat="1" applyFont="1" applyFill="1" applyBorder="1" applyAlignment="1" applyProtection="1">
      <alignment horizontal="left" vertical="center"/>
    </xf>
    <xf numFmtId="0" fontId="11" fillId="0" borderId="1" xfId="0" applyNumberFormat="1" applyFont="1" applyFill="1" applyBorder="1" applyAlignment="1" applyProtection="1">
      <alignment horizontal="left" vertical="center"/>
    </xf>
    <xf numFmtId="185" fontId="11" fillId="0" borderId="1" xfId="26" applyNumberFormat="1" applyFont="1" applyFill="1" applyBorder="1" applyAlignment="1">
      <alignment horizontal="right" vertical="center" wrapText="1"/>
    </xf>
    <xf numFmtId="182" fontId="11" fillId="0" borderId="1" xfId="0" applyNumberFormat="1" applyFont="1" applyFill="1" applyBorder="1" applyAlignment="1" applyProtection="1">
      <alignment horizontal="left" vertical="center"/>
    </xf>
    <xf numFmtId="0" fontId="9" fillId="0" borderId="1" xfId="0" applyNumberFormat="1" applyFont="1" applyFill="1" applyBorder="1" applyAlignment="1" applyProtection="1">
      <alignment horizontal="left" vertical="center" indent="1"/>
    </xf>
    <xf numFmtId="185" fontId="9" fillId="0" borderId="1" xfId="26" applyNumberFormat="1" applyFont="1" applyFill="1" applyBorder="1" applyAlignment="1">
      <alignment horizontal="right" vertical="center" wrapText="1"/>
    </xf>
    <xf numFmtId="0" fontId="9" fillId="0" borderId="1" xfId="0" applyNumberFormat="1" applyFont="1" applyFill="1" applyBorder="1" applyAlignment="1" applyProtection="1">
      <alignment horizontal="left" vertical="center" indent="2"/>
    </xf>
    <xf numFmtId="185" fontId="23" fillId="0" borderId="9" xfId="0" applyNumberFormat="1" applyFont="1" applyFill="1" applyBorder="1" applyAlignment="1">
      <alignment horizontal="right" vertical="center" wrapText="1"/>
    </xf>
    <xf numFmtId="185" fontId="11" fillId="0" borderId="1" xfId="75" applyNumberFormat="1" applyFont="1" applyFill="1" applyBorder="1" applyAlignment="1">
      <alignment horizontal="right" vertical="center" wrapText="1"/>
    </xf>
    <xf numFmtId="0" fontId="9" fillId="0" borderId="0" xfId="0" applyNumberFormat="1" applyFont="1" applyFill="1" applyBorder="1" applyAlignment="1" applyProtection="1">
      <alignment horizontal="left" vertical="center" indent="1"/>
    </xf>
    <xf numFmtId="185" fontId="9" fillId="0" borderId="0" xfId="26" applyNumberFormat="1" applyFont="1" applyFill="1" applyBorder="1" applyAlignment="1">
      <alignment horizontal="right" vertical="center" wrapText="1"/>
    </xf>
    <xf numFmtId="182" fontId="11" fillId="0" borderId="1" xfId="83" applyNumberFormat="1" applyFont="1" applyFill="1" applyBorder="1" applyAlignment="1" applyProtection="1">
      <alignment vertical="center"/>
    </xf>
    <xf numFmtId="185" fontId="25" fillId="0" borderId="1" xfId="75" applyNumberFormat="1" applyFont="1" applyFill="1" applyBorder="1" applyAlignment="1">
      <alignment horizontal="right" vertical="center" wrapText="1"/>
    </xf>
    <xf numFmtId="0" fontId="9" fillId="0" borderId="0" xfId="0" applyNumberFormat="1" applyFont="1" applyFill="1" applyBorder="1" applyAlignment="1" applyProtection="1">
      <alignment horizontal="left" vertical="center" indent="2"/>
    </xf>
    <xf numFmtId="182" fontId="9" fillId="0" borderId="1" xfId="0" applyNumberFormat="1" applyFont="1" applyFill="1" applyBorder="1" applyAlignment="1" applyProtection="1">
      <alignment horizontal="center" vertical="center"/>
    </xf>
    <xf numFmtId="0" fontId="0" fillId="0" borderId="1" xfId="65" applyFont="1" applyFill="1" applyBorder="1"/>
    <xf numFmtId="0" fontId="9" fillId="0" borderId="1" xfId="0" applyNumberFormat="1" applyFont="1" applyFill="1" applyBorder="1" applyAlignment="1" applyProtection="1">
      <alignment horizontal="left" vertical="center"/>
    </xf>
    <xf numFmtId="1" fontId="11" fillId="0" borderId="0" xfId="66" applyNumberFormat="1" applyFont="1" applyFill="1" applyBorder="1" applyAlignment="1" applyProtection="1">
      <alignment horizontal="right" vertical="center"/>
    </xf>
    <xf numFmtId="0" fontId="8" fillId="0" borderId="0" xfId="0" applyFont="1" applyFill="1" applyBorder="1" applyAlignment="1">
      <alignment horizontal="center" vertical="center"/>
    </xf>
    <xf numFmtId="0" fontId="28" fillId="0" borderId="0" xfId="0" applyFont="1" applyFill="1" applyBorder="1" applyAlignment="1">
      <alignment horizontal="right" vertical="center"/>
    </xf>
    <xf numFmtId="0" fontId="14" fillId="0" borderId="0" xfId="0" applyFont="1" applyFill="1" applyBorder="1" applyAlignment="1">
      <alignment vertical="center"/>
    </xf>
    <xf numFmtId="0" fontId="14" fillId="0" borderId="0" xfId="0" applyFont="1" applyFill="1" applyBorder="1" applyAlignment="1">
      <alignment horizontal="center" vertical="center"/>
    </xf>
    <xf numFmtId="0" fontId="59" fillId="0" borderId="0" xfId="80" applyFont="1" applyFill="1" applyBorder="1" applyAlignment="1">
      <alignment horizontal="left" vertical="center" shrinkToFit="1"/>
    </xf>
    <xf numFmtId="0" fontId="7" fillId="0" borderId="0" xfId="0" applyFont="1" applyFill="1" applyBorder="1" applyAlignment="1">
      <alignment horizontal="center" vertical="center"/>
    </xf>
    <xf numFmtId="179" fontId="8" fillId="0" borderId="0" xfId="80" applyNumberFormat="1" applyFont="1" applyFill="1" applyBorder="1" applyAlignment="1">
      <alignment vertical="center" wrapText="1" shrinkToFit="1"/>
    </xf>
    <xf numFmtId="179" fontId="8" fillId="0" borderId="0" xfId="80" applyNumberFormat="1" applyFont="1" applyFill="1" applyAlignment="1">
      <alignment horizontal="center" vertical="center" wrapText="1" shrinkToFit="1"/>
    </xf>
    <xf numFmtId="179" fontId="11" fillId="0" borderId="0" xfId="80" applyNumberFormat="1" applyFont="1" applyFill="1" applyBorder="1" applyAlignment="1">
      <alignment horizontal="right" vertical="center" shrinkToFit="1"/>
    </xf>
    <xf numFmtId="0" fontId="28" fillId="0" borderId="0" xfId="0" applyFont="1" applyFill="1" applyBorder="1" applyAlignment="1">
      <alignment horizontal="center" vertical="center"/>
    </xf>
    <xf numFmtId="0" fontId="37" fillId="0" borderId="1" xfId="0" applyFont="1" applyFill="1" applyBorder="1" applyAlignment="1">
      <alignment horizontal="center" vertical="center"/>
    </xf>
    <xf numFmtId="0" fontId="60" fillId="0" borderId="2" xfId="92" applyFont="1" applyFill="1" applyBorder="1" applyAlignment="1">
      <alignment horizontal="center" vertical="center" wrapText="1"/>
    </xf>
    <xf numFmtId="0" fontId="37" fillId="0" borderId="1" xfId="92" applyFont="1" applyFill="1" applyBorder="1" applyAlignment="1">
      <alignment horizontal="center" vertical="center"/>
    </xf>
    <xf numFmtId="0" fontId="0" fillId="0" borderId="0" xfId="0" applyFont="1" applyFill="1" applyBorder="1" applyAlignment="1">
      <alignment horizontal="center" vertical="center"/>
    </xf>
    <xf numFmtId="0" fontId="60" fillId="0" borderId="2" xfId="92" applyFont="1" applyFill="1" applyBorder="1" applyAlignment="1">
      <alignment horizontal="left" vertical="center" wrapText="1"/>
    </xf>
    <xf numFmtId="0" fontId="55" fillId="0" borderId="1" xfId="0" applyFont="1" applyFill="1" applyBorder="1" applyAlignment="1">
      <alignment vertical="center"/>
    </xf>
    <xf numFmtId="0" fontId="61" fillId="0" borderId="1" xfId="0" applyFont="1" applyFill="1" applyBorder="1" applyAlignment="1">
      <alignment horizontal="left" vertical="center"/>
    </xf>
    <xf numFmtId="0" fontId="25" fillId="0" borderId="2" xfId="0" applyFont="1" applyFill="1" applyBorder="1" applyAlignment="1">
      <alignment vertical="center" wrapText="1"/>
    </xf>
    <xf numFmtId="0" fontId="61" fillId="0" borderId="1" xfId="0" applyNumberFormat="1" applyFont="1" applyFill="1" applyBorder="1" applyAlignment="1">
      <alignment horizontal="left" vertical="center"/>
    </xf>
    <xf numFmtId="0" fontId="55" fillId="0" borderId="1" xfId="0" applyNumberFormat="1" applyFont="1" applyFill="1" applyBorder="1" applyAlignment="1">
      <alignment horizontal="left" vertical="center"/>
    </xf>
    <xf numFmtId="0" fontId="28" fillId="0" borderId="2" xfId="0" applyFont="1" applyFill="1" applyBorder="1" applyAlignment="1">
      <alignment vertical="center" wrapText="1"/>
    </xf>
    <xf numFmtId="0" fontId="55" fillId="0" borderId="1" xfId="0" applyFont="1" applyFill="1" applyBorder="1" applyAlignment="1">
      <alignment horizontal="left" vertical="center"/>
    </xf>
    <xf numFmtId="0" fontId="55" fillId="0" borderId="1" xfId="0" applyFont="1" applyFill="1" applyBorder="1" applyAlignment="1">
      <alignment vertical="center"/>
    </xf>
    <xf numFmtId="0" fontId="55" fillId="0" borderId="1" xfId="0" applyNumberFormat="1" applyFont="1" applyFill="1" applyBorder="1" applyAlignment="1">
      <alignment vertical="center"/>
    </xf>
    <xf numFmtId="0" fontId="55" fillId="0" borderId="0" xfId="0" applyNumberFormat="1" applyFont="1" applyFill="1" applyBorder="1" applyAlignment="1">
      <alignment horizontal="center" vertical="center"/>
    </xf>
    <xf numFmtId="0" fontId="11" fillId="0" borderId="2" xfId="0" applyNumberFormat="1" applyFont="1" applyFill="1" applyBorder="1" applyAlignment="1" applyProtection="1">
      <alignment horizontal="left" vertical="center"/>
    </xf>
    <xf numFmtId="0" fontId="9" fillId="0" borderId="2" xfId="0" applyNumberFormat="1" applyFont="1" applyFill="1" applyBorder="1" applyAlignment="1" applyProtection="1">
      <alignment horizontal="left" vertical="center"/>
    </xf>
    <xf numFmtId="0" fontId="54" fillId="0" borderId="1" xfId="0" applyNumberFormat="1" applyFont="1" applyFill="1" applyBorder="1" applyAlignment="1">
      <alignment horizontal="left" vertical="center"/>
    </xf>
    <xf numFmtId="0" fontId="60" fillId="0" borderId="2" xfId="0" applyFont="1" applyFill="1" applyBorder="1" applyAlignment="1">
      <alignment vertical="center" wrapText="1"/>
    </xf>
    <xf numFmtId="0" fontId="45" fillId="0" borderId="1" xfId="0" applyNumberFormat="1" applyFont="1" applyFill="1" applyBorder="1" applyAlignment="1">
      <alignment horizontal="left" vertical="center"/>
    </xf>
    <xf numFmtId="0" fontId="14" fillId="0" borderId="2" xfId="0" applyFont="1" applyFill="1" applyBorder="1" applyAlignment="1">
      <alignment vertical="center" wrapText="1"/>
    </xf>
    <xf numFmtId="0" fontId="8" fillId="0" borderId="0" xfId="81" applyFont="1" applyFill="1" applyAlignment="1">
      <alignment horizontal="center" vertical="center"/>
    </xf>
    <xf numFmtId="0" fontId="0" fillId="0" borderId="0" xfId="81" applyFont="1" applyFill="1" applyAlignment="1">
      <alignment horizontal="right" vertical="center"/>
    </xf>
    <xf numFmtId="0" fontId="11" fillId="0" borderId="0" xfId="81" applyFont="1" applyFill="1" applyAlignment="1">
      <alignment vertical="center"/>
    </xf>
    <xf numFmtId="0" fontId="9" fillId="0" borderId="0" xfId="81" applyFont="1" applyFill="1" applyAlignment="1">
      <alignment vertical="center"/>
    </xf>
    <xf numFmtId="0" fontId="0" fillId="0" borderId="0" xfId="69" applyFont="1" applyFill="1" applyAlignment="1"/>
    <xf numFmtId="0" fontId="0" fillId="0" borderId="0" xfId="81" applyFont="1" applyFill="1"/>
    <xf numFmtId="0" fontId="8" fillId="0" borderId="0" xfId="81" applyFont="1" applyFill="1" applyAlignment="1">
      <alignment horizontal="center" vertical="center" wrapText="1"/>
    </xf>
    <xf numFmtId="0" fontId="0" fillId="0" borderId="0" xfId="65" applyNumberFormat="1" applyFont="1" applyFill="1" applyAlignment="1" applyProtection="1">
      <alignment horizontal="right" vertical="center"/>
    </xf>
    <xf numFmtId="0" fontId="0" fillId="0" borderId="0" xfId="81" applyFont="1" applyFill="1" applyAlignment="1" applyProtection="1">
      <alignment horizontal="right" vertical="center"/>
      <protection locked="0"/>
    </xf>
    <xf numFmtId="0" fontId="11" fillId="0" borderId="0" xfId="81" applyFont="1" applyFill="1" applyAlignment="1" applyProtection="1">
      <alignment vertical="center"/>
      <protection locked="0"/>
    </xf>
    <xf numFmtId="0" fontId="11" fillId="0" borderId="1" xfId="81" applyFont="1" applyFill="1" applyBorder="1" applyAlignment="1">
      <alignment vertical="center"/>
    </xf>
    <xf numFmtId="176" fontId="11" fillId="0" borderId="1" xfId="81" applyNumberFormat="1" applyFont="1" applyFill="1" applyBorder="1" applyAlignment="1">
      <alignment horizontal="right" vertical="center" wrapText="1"/>
    </xf>
    <xf numFmtId="0" fontId="9" fillId="0" borderId="2" xfId="60" applyFont="1" applyFill="1" applyBorder="1" applyAlignment="1">
      <alignment horizontal="left" vertical="center" indent="1"/>
    </xf>
    <xf numFmtId="176" fontId="23" fillId="0" borderId="1" xfId="0" applyNumberFormat="1" applyFont="1" applyFill="1" applyBorder="1" applyAlignment="1">
      <alignment horizontal="right" vertical="center" wrapText="1"/>
    </xf>
    <xf numFmtId="0" fontId="9" fillId="0" borderId="1" xfId="81" applyFont="1" applyFill="1" applyBorder="1" applyAlignment="1">
      <alignment vertical="center"/>
    </xf>
    <xf numFmtId="0" fontId="23" fillId="0" borderId="12" xfId="0" applyFont="1" applyFill="1" applyBorder="1" applyAlignment="1">
      <alignment vertical="center" wrapText="1"/>
    </xf>
    <xf numFmtId="0" fontId="9" fillId="0" borderId="0" xfId="81" applyFont="1" applyFill="1" applyAlignment="1" applyProtection="1">
      <alignment vertical="center"/>
      <protection locked="0"/>
    </xf>
    <xf numFmtId="0" fontId="9" fillId="0" borderId="1" xfId="60" applyFont="1" applyFill="1" applyBorder="1" applyAlignment="1">
      <alignment horizontal="left" vertical="center" indent="1"/>
    </xf>
    <xf numFmtId="0" fontId="9" fillId="0" borderId="1" xfId="60" applyFont="1" applyFill="1" applyBorder="1" applyAlignment="1">
      <alignment horizontal="right" vertical="center" wrapText="1"/>
    </xf>
    <xf numFmtId="176" fontId="23" fillId="0" borderId="9" xfId="0" applyNumberFormat="1" applyFont="1" applyFill="1" applyBorder="1" applyAlignment="1">
      <alignment horizontal="right" vertical="center" wrapText="1"/>
    </xf>
    <xf numFmtId="176" fontId="23" fillId="0" borderId="13" xfId="0" applyNumberFormat="1" applyFont="1" applyFill="1" applyBorder="1" applyAlignment="1">
      <alignment horizontal="right" vertical="center" wrapText="1"/>
    </xf>
    <xf numFmtId="0" fontId="37" fillId="0" borderId="7" xfId="26" applyFont="1" applyFill="1" applyBorder="1" applyAlignment="1">
      <alignment horizontal="left"/>
    </xf>
    <xf numFmtId="0" fontId="37" fillId="0" borderId="0" xfId="26" applyFont="1" applyFill="1" applyBorder="1" applyAlignment="1">
      <alignment horizontal="left"/>
    </xf>
    <xf numFmtId="176" fontId="0" fillId="0" borderId="0" xfId="81" applyNumberFormat="1" applyFont="1" applyFill="1"/>
    <xf numFmtId="0" fontId="41" fillId="0" borderId="0" xfId="65" applyFont="1" applyFill="1" applyAlignment="1">
      <alignment horizontal="left" vertical="center"/>
    </xf>
    <xf numFmtId="0" fontId="42" fillId="0" borderId="0" xfId="65" applyFont="1" applyFill="1" applyAlignment="1">
      <alignment horizontal="left" vertical="center"/>
    </xf>
    <xf numFmtId="0" fontId="8" fillId="0" borderId="0" xfId="65" applyNumberFormat="1" applyFont="1" applyFill="1" applyAlignment="1" applyProtection="1">
      <alignment horizontal="center" vertical="center" wrapText="1"/>
    </xf>
    <xf numFmtId="0" fontId="8" fillId="0" borderId="0" xfId="65" applyNumberFormat="1" applyFont="1" applyFill="1" applyAlignment="1" applyProtection="1">
      <alignment horizontal="center" vertical="center"/>
    </xf>
    <xf numFmtId="0" fontId="0" fillId="0" borderId="8" xfId="65" applyNumberFormat="1" applyFont="1" applyFill="1" applyBorder="1" applyAlignment="1" applyProtection="1">
      <alignment horizontal="right" vertical="center"/>
    </xf>
    <xf numFmtId="0" fontId="62" fillId="0" borderId="0" xfId="65" applyFont="1" applyFill="1"/>
    <xf numFmtId="0" fontId="9" fillId="0" borderId="0" xfId="65" applyFont="1" applyFill="1" applyBorder="1"/>
    <xf numFmtId="0" fontId="37" fillId="0" borderId="1" xfId="65" applyFont="1" applyFill="1" applyBorder="1" applyAlignment="1">
      <alignment vertical="center"/>
    </xf>
    <xf numFmtId="185" fontId="0" fillId="0" borderId="0" xfId="65" applyNumberFormat="1" applyFont="1" applyFill="1"/>
    <xf numFmtId="0" fontId="9" fillId="0" borderId="0" xfId="81" applyFont="1" applyFill="1"/>
    <xf numFmtId="0" fontId="9" fillId="0" borderId="0" xfId="0" applyFont="1" applyFill="1" applyAlignment="1">
      <alignment vertical="center"/>
    </xf>
    <xf numFmtId="0" fontId="8" fillId="0" borderId="0" xfId="81" applyFont="1" applyFill="1" applyAlignment="1" applyProtection="1">
      <alignment horizontal="center" vertical="center" wrapText="1"/>
      <protection locked="0"/>
    </xf>
    <xf numFmtId="0" fontId="8" fillId="0" borderId="0" xfId="81" applyFont="1" applyFill="1" applyAlignment="1" applyProtection="1">
      <alignment horizontal="center" vertical="center"/>
      <protection locked="0"/>
    </xf>
    <xf numFmtId="0" fontId="11" fillId="0" borderId="4" xfId="81" applyFont="1" applyFill="1" applyBorder="1" applyAlignment="1">
      <alignment horizontal="center" vertical="center"/>
    </xf>
    <xf numFmtId="0" fontId="11" fillId="0" borderId="6" xfId="81" applyFont="1" applyFill="1" applyBorder="1" applyAlignment="1">
      <alignment horizontal="center" vertical="center"/>
    </xf>
    <xf numFmtId="0" fontId="11" fillId="0" borderId="1" xfId="81" applyFont="1" applyFill="1" applyBorder="1" applyAlignment="1">
      <alignment horizontal="center" vertical="center" wrapText="1"/>
    </xf>
    <xf numFmtId="0" fontId="9" fillId="0" borderId="1" xfId="81" applyFont="1" applyFill="1" applyBorder="1" applyAlignment="1" applyProtection="1">
      <alignment vertical="center"/>
      <protection locked="0"/>
    </xf>
    <xf numFmtId="176" fontId="9" fillId="0" borderId="1" xfId="81" applyNumberFormat="1" applyFont="1" applyFill="1" applyBorder="1" applyAlignment="1">
      <alignment horizontal="right" vertical="center" wrapText="1"/>
    </xf>
    <xf numFmtId="181" fontId="55" fillId="0" borderId="1" xfId="0" applyNumberFormat="1" applyFont="1" applyFill="1" applyBorder="1" applyAlignment="1">
      <alignment horizontal="right" vertical="center"/>
    </xf>
    <xf numFmtId="176" fontId="9" fillId="0" borderId="1" xfId="81" applyNumberFormat="1" applyFont="1" applyFill="1" applyBorder="1" applyAlignment="1" applyProtection="1">
      <alignment vertical="center"/>
      <protection locked="0"/>
    </xf>
    <xf numFmtId="0" fontId="9" fillId="0" borderId="1" xfId="46" applyNumberFormat="1" applyFont="1" applyFill="1" applyBorder="1" applyAlignment="1" applyProtection="1">
      <alignment vertical="center"/>
    </xf>
    <xf numFmtId="0" fontId="9" fillId="0" borderId="0" xfId="69" applyFont="1" applyFill="1" applyAlignment="1"/>
    <xf numFmtId="0" fontId="24" fillId="0" borderId="9" xfId="0" applyFont="1" applyFill="1" applyBorder="1" applyAlignment="1">
      <alignment vertical="center" wrapText="1"/>
    </xf>
    <xf numFmtId="176" fontId="24" fillId="0" borderId="13" xfId="0" applyNumberFormat="1" applyFont="1" applyFill="1" applyBorder="1" applyAlignment="1">
      <alignment horizontal="right" vertical="center" wrapText="1"/>
    </xf>
    <xf numFmtId="0" fontId="23" fillId="0" borderId="9" xfId="0" applyFont="1" applyFill="1" applyBorder="1" applyAlignment="1">
      <alignment vertical="center" wrapText="1"/>
    </xf>
    <xf numFmtId="176" fontId="23" fillId="0" borderId="14" xfId="0" applyNumberFormat="1" applyFont="1" applyFill="1" applyBorder="1" applyAlignment="1">
      <alignment horizontal="right" vertical="center" wrapText="1"/>
    </xf>
    <xf numFmtId="176" fontId="24" fillId="0" borderId="9" xfId="0" applyNumberFormat="1" applyFont="1" applyFill="1" applyBorder="1" applyAlignment="1">
      <alignment horizontal="right" vertical="center" wrapText="1"/>
    </xf>
    <xf numFmtId="49" fontId="23" fillId="0" borderId="9" xfId="0" applyNumberFormat="1" applyFont="1" applyFill="1" applyBorder="1" applyAlignment="1">
      <alignment horizontal="left" vertical="center" wrapText="1"/>
    </xf>
    <xf numFmtId="0" fontId="9" fillId="0" borderId="0" xfId="81" applyFont="1" applyFill="1" applyAlignment="1">
      <alignment horizontal="left" vertical="top" wrapText="1"/>
    </xf>
  </cellXfs>
  <cellStyles count="9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常规_社保基金预算报人大建议表样 2 2 3" xfId="11"/>
    <cellStyle name="百分比" xfId="12" builtinId="5"/>
    <cellStyle name="常规_2014年全省及省级财政收支执行及2015年预算草案表（20150123，自用稿）" xfId="13"/>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常规_2014年全省及省级财政收支执行及2015年预算草案表（20150123，自用稿） 2 2" xfId="21"/>
    <cellStyle name="标题 1" xfId="22" builtinId="16"/>
    <cellStyle name="标题 2" xfId="23" builtinId="17"/>
    <cellStyle name="60% - 强调文字颜色 1" xfId="24" builtinId="32"/>
    <cellStyle name="标题 3" xfId="25" builtinId="18"/>
    <cellStyle name="常规_(陈诚修改稿)2006年全省及省级财政决算及07年预算执行情况表(A4 留底自用)" xfId="26"/>
    <cellStyle name="60% - 强调文字颜色 4" xfId="27" builtinId="44"/>
    <cellStyle name="输出" xfId="28" builtinId="21"/>
    <cellStyle name="计算" xfId="29" builtinId="22"/>
    <cellStyle name="检查单元格" xfId="30" builtinId="23"/>
    <cellStyle name="常规_国有资本经营预算表样 2" xfId="31"/>
    <cellStyle name="强调文字颜色 2" xfId="32" builtinId="33"/>
    <cellStyle name="常规_2015年全省及省级财政收支执行及2016年预算草案表（20160120）企业处修改 2" xfId="33"/>
    <cellStyle name="20% - 强调文字颜色 6" xfId="34" builtinId="50"/>
    <cellStyle name="链接单元格" xfId="35" builtinId="24"/>
    <cellStyle name="汇总" xfId="36" builtinId="25"/>
    <cellStyle name="好" xfId="37" builtinId="26"/>
    <cellStyle name="适中" xfId="38" builtinId="28"/>
    <cellStyle name="20% - 强调文字颜色 5" xfId="39" builtinId="46"/>
    <cellStyle name="强调文字颜色 1" xfId="40" builtinId="29"/>
    <cellStyle name="20% - 强调文字颜色 1" xfId="41" builtinId="30"/>
    <cellStyle name="常规_国资决算以及执行情况0712 2 2 2" xfId="42"/>
    <cellStyle name="40% - 强调文字颜色 1" xfId="43" builtinId="31"/>
    <cellStyle name="20% - 强调文字颜色 2" xfId="44" builtinId="34"/>
    <cellStyle name="40% - 强调文字颜色 2" xfId="45" builtinId="35"/>
    <cellStyle name="常规_录入表" xfId="46"/>
    <cellStyle name="强调文字颜色 3" xfId="47" builtinId="37"/>
    <cellStyle name="强调文字颜色 4" xfId="48" builtinId="41"/>
    <cellStyle name="20% - 强调文字颜色 4" xfId="49" builtinId="42"/>
    <cellStyle name="40% - 强调文字颜色 4" xfId="50" builtinId="43"/>
    <cellStyle name="强调文字颜色 5" xfId="51" builtinId="45"/>
    <cellStyle name="常规_国资决算以及执行情况0712 2 2" xfId="52"/>
    <cellStyle name="40% - 强调文字颜色 5" xfId="53" builtinId="47"/>
    <cellStyle name="60% - 强调文字颜色 5" xfId="54" builtinId="48"/>
    <cellStyle name="强调文字颜色 6" xfId="55" builtinId="49"/>
    <cellStyle name="40% - 强调文字颜色 6" xfId="56" builtinId="51"/>
    <cellStyle name="60% - 强调文字颜色 6" xfId="57" builtinId="52"/>
    <cellStyle name="常规_社保基金预算报人大建议表样 2" xfId="58"/>
    <cellStyle name="常规_国有资本经营预算表样 2 2" xfId="59"/>
    <cellStyle name="常规_200704(第一稿）" xfId="60"/>
    <cellStyle name="常规 28 2 2" xfId="61"/>
    <cellStyle name="常规_省级科预算草案表1.14 2" xfId="62"/>
    <cellStyle name="常规 2 4 2" xfId="63"/>
    <cellStyle name="常规_省级科预算草案表1.14 2 2" xfId="64"/>
    <cellStyle name="常规 26 2 2" xfId="65"/>
    <cellStyle name="常规 28 2" xfId="66"/>
    <cellStyle name="常规_Sheet1_3" xfId="67"/>
    <cellStyle name="常规_四川省2019年财政预算（草案）（样表，稿二）" xfId="68"/>
    <cellStyle name="常规_2001年预算：预算收入及财力（12月21日上午定案表）" xfId="69"/>
    <cellStyle name="常规 2_省级科预算草案表1.14 2" xfId="70"/>
    <cellStyle name="常规_一般性转移支付" xfId="71"/>
    <cellStyle name="常规_2015年全省及省级财政收支执行及2016年预算草案表（20160120）企业处修改" xfId="72"/>
    <cellStyle name="常规 47" xfId="73"/>
    <cellStyle name="常规_基金分析表(99.3)" xfId="74"/>
    <cellStyle name="常规_(陈诚修改稿)2006年全省及省级财政决算及07年预算执行情况表(A4 留底自用) 2" xfId="75"/>
    <cellStyle name="常规_(陈诚修改稿)2006年全省及省级财政决算及07年预算执行情况表(A4 留底自用) 2 2 2 2" xfId="76"/>
    <cellStyle name="常规_(陈诚修改稿)2006年全省及省级财政决算及07年预算执行情况表(A4 留底自用) 2 2 2" xfId="77"/>
    <cellStyle name="常规 10 2" xfId="78"/>
    <cellStyle name="常规 10 6" xfId="79"/>
    <cellStyle name="常规 35" xfId="80"/>
    <cellStyle name="常规 10 4 3" xfId="81"/>
    <cellStyle name="常规 10 4 3 7" xfId="82"/>
    <cellStyle name="常规 38" xfId="83"/>
    <cellStyle name="常规 47 4 2" xfId="84"/>
    <cellStyle name="常规_Sheet1" xfId="85"/>
    <cellStyle name="常规 35_2020支出预算表(以此为准)2" xfId="86"/>
    <cellStyle name="常规 10 4 3 2" xfId="87"/>
    <cellStyle name="常规_社保基金预算报人大建议表样 3" xfId="88"/>
    <cellStyle name="常规_社保基金预算报人大建议表样" xfId="89"/>
    <cellStyle name="常规_附件2：2017年高县一般公共预算基本支出预算表" xfId="90"/>
    <cellStyle name="常规 2" xfId="91"/>
    <cellStyle name="常规 3 2" xfId="92"/>
    <cellStyle name="常规_南溪人大" xfId="93"/>
    <cellStyle name="常规 11 7" xfId="94"/>
  </cellStyles>
  <tableStyles count="0" defaultTableStyle="TableStyleMedium2" defaultPivotStyle="PivotStyleLight16"/>
  <colors>
    <mruColors>
      <color rgb="0092D05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externalLink" Target="externalLinks/externalLink59.xml"/><Relationship Id="rId98" Type="http://schemas.openxmlformats.org/officeDocument/2006/relationships/externalLink" Target="externalLinks/externalLink58.xml"/><Relationship Id="rId97" Type="http://schemas.openxmlformats.org/officeDocument/2006/relationships/externalLink" Target="externalLinks/externalLink57.xml"/><Relationship Id="rId96" Type="http://schemas.openxmlformats.org/officeDocument/2006/relationships/externalLink" Target="externalLinks/externalLink56.xml"/><Relationship Id="rId95" Type="http://schemas.openxmlformats.org/officeDocument/2006/relationships/externalLink" Target="externalLinks/externalLink55.xml"/><Relationship Id="rId94" Type="http://schemas.openxmlformats.org/officeDocument/2006/relationships/externalLink" Target="externalLinks/externalLink54.xml"/><Relationship Id="rId93" Type="http://schemas.openxmlformats.org/officeDocument/2006/relationships/externalLink" Target="externalLinks/externalLink53.xml"/><Relationship Id="rId92" Type="http://schemas.openxmlformats.org/officeDocument/2006/relationships/externalLink" Target="externalLinks/externalLink52.xml"/><Relationship Id="rId91" Type="http://schemas.openxmlformats.org/officeDocument/2006/relationships/externalLink" Target="externalLinks/externalLink51.xml"/><Relationship Id="rId90" Type="http://schemas.openxmlformats.org/officeDocument/2006/relationships/externalLink" Target="externalLinks/externalLink50.xml"/><Relationship Id="rId9" Type="http://schemas.openxmlformats.org/officeDocument/2006/relationships/worksheet" Target="worksheets/sheet9.xml"/><Relationship Id="rId89" Type="http://schemas.openxmlformats.org/officeDocument/2006/relationships/externalLink" Target="externalLinks/externalLink49.xml"/><Relationship Id="rId88" Type="http://schemas.openxmlformats.org/officeDocument/2006/relationships/externalLink" Target="externalLinks/externalLink48.xml"/><Relationship Id="rId87" Type="http://schemas.openxmlformats.org/officeDocument/2006/relationships/externalLink" Target="externalLinks/externalLink47.xml"/><Relationship Id="rId86" Type="http://schemas.openxmlformats.org/officeDocument/2006/relationships/externalLink" Target="externalLinks/externalLink46.xml"/><Relationship Id="rId85" Type="http://schemas.openxmlformats.org/officeDocument/2006/relationships/externalLink" Target="externalLinks/externalLink45.xml"/><Relationship Id="rId84" Type="http://schemas.openxmlformats.org/officeDocument/2006/relationships/externalLink" Target="externalLinks/externalLink44.xml"/><Relationship Id="rId83" Type="http://schemas.openxmlformats.org/officeDocument/2006/relationships/externalLink" Target="externalLinks/externalLink43.xml"/><Relationship Id="rId82" Type="http://schemas.openxmlformats.org/officeDocument/2006/relationships/externalLink" Target="externalLinks/externalLink42.xml"/><Relationship Id="rId81" Type="http://schemas.openxmlformats.org/officeDocument/2006/relationships/externalLink" Target="externalLinks/externalLink41.xml"/><Relationship Id="rId80" Type="http://schemas.openxmlformats.org/officeDocument/2006/relationships/externalLink" Target="externalLinks/externalLink40.xml"/><Relationship Id="rId8" Type="http://schemas.openxmlformats.org/officeDocument/2006/relationships/worksheet" Target="worksheets/sheet8.xml"/><Relationship Id="rId79" Type="http://schemas.openxmlformats.org/officeDocument/2006/relationships/externalLink" Target="externalLinks/externalLink39.xml"/><Relationship Id="rId78" Type="http://schemas.openxmlformats.org/officeDocument/2006/relationships/externalLink" Target="externalLinks/externalLink38.xml"/><Relationship Id="rId77" Type="http://schemas.openxmlformats.org/officeDocument/2006/relationships/externalLink" Target="externalLinks/externalLink37.xml"/><Relationship Id="rId76" Type="http://schemas.openxmlformats.org/officeDocument/2006/relationships/externalLink" Target="externalLinks/externalLink36.xml"/><Relationship Id="rId75" Type="http://schemas.openxmlformats.org/officeDocument/2006/relationships/externalLink" Target="externalLinks/externalLink35.xml"/><Relationship Id="rId74" Type="http://schemas.openxmlformats.org/officeDocument/2006/relationships/externalLink" Target="externalLinks/externalLink34.xml"/><Relationship Id="rId73" Type="http://schemas.openxmlformats.org/officeDocument/2006/relationships/externalLink" Target="externalLinks/externalLink33.xml"/><Relationship Id="rId72" Type="http://schemas.openxmlformats.org/officeDocument/2006/relationships/externalLink" Target="externalLinks/externalLink32.xml"/><Relationship Id="rId71" Type="http://schemas.openxmlformats.org/officeDocument/2006/relationships/externalLink" Target="externalLinks/externalLink31.xml"/><Relationship Id="rId70" Type="http://schemas.openxmlformats.org/officeDocument/2006/relationships/externalLink" Target="externalLinks/externalLink30.xml"/><Relationship Id="rId7" Type="http://schemas.openxmlformats.org/officeDocument/2006/relationships/worksheet" Target="worksheets/sheet7.xml"/><Relationship Id="rId69" Type="http://schemas.openxmlformats.org/officeDocument/2006/relationships/externalLink" Target="externalLinks/externalLink29.xml"/><Relationship Id="rId68" Type="http://schemas.openxmlformats.org/officeDocument/2006/relationships/externalLink" Target="externalLinks/externalLink28.xml"/><Relationship Id="rId67" Type="http://schemas.openxmlformats.org/officeDocument/2006/relationships/externalLink" Target="externalLinks/externalLink27.xml"/><Relationship Id="rId66" Type="http://schemas.openxmlformats.org/officeDocument/2006/relationships/externalLink" Target="externalLinks/externalLink26.xml"/><Relationship Id="rId65" Type="http://schemas.openxmlformats.org/officeDocument/2006/relationships/externalLink" Target="externalLinks/externalLink25.xml"/><Relationship Id="rId64" Type="http://schemas.openxmlformats.org/officeDocument/2006/relationships/externalLink" Target="externalLinks/externalLink24.xml"/><Relationship Id="rId63" Type="http://schemas.openxmlformats.org/officeDocument/2006/relationships/externalLink" Target="externalLinks/externalLink23.xml"/><Relationship Id="rId62" Type="http://schemas.openxmlformats.org/officeDocument/2006/relationships/externalLink" Target="externalLinks/externalLink22.xml"/><Relationship Id="rId61" Type="http://schemas.openxmlformats.org/officeDocument/2006/relationships/externalLink" Target="externalLinks/externalLink21.xml"/><Relationship Id="rId60" Type="http://schemas.openxmlformats.org/officeDocument/2006/relationships/externalLink" Target="externalLinks/externalLink20.xml"/><Relationship Id="rId6" Type="http://schemas.openxmlformats.org/officeDocument/2006/relationships/worksheet" Target="worksheets/sheet6.xml"/><Relationship Id="rId59" Type="http://schemas.openxmlformats.org/officeDocument/2006/relationships/externalLink" Target="externalLinks/externalLink19.xml"/><Relationship Id="rId58" Type="http://schemas.openxmlformats.org/officeDocument/2006/relationships/externalLink" Target="externalLinks/externalLink18.xml"/><Relationship Id="rId57" Type="http://schemas.openxmlformats.org/officeDocument/2006/relationships/externalLink" Target="externalLinks/externalLink17.xml"/><Relationship Id="rId56" Type="http://schemas.openxmlformats.org/officeDocument/2006/relationships/externalLink" Target="externalLinks/externalLink16.xml"/><Relationship Id="rId55" Type="http://schemas.openxmlformats.org/officeDocument/2006/relationships/externalLink" Target="externalLinks/externalLink15.xml"/><Relationship Id="rId54" Type="http://schemas.openxmlformats.org/officeDocument/2006/relationships/externalLink" Target="externalLinks/externalLink14.xml"/><Relationship Id="rId53" Type="http://schemas.openxmlformats.org/officeDocument/2006/relationships/externalLink" Target="externalLinks/externalLink13.xml"/><Relationship Id="rId52" Type="http://schemas.openxmlformats.org/officeDocument/2006/relationships/externalLink" Target="externalLinks/externalLink12.xml"/><Relationship Id="rId51" Type="http://schemas.openxmlformats.org/officeDocument/2006/relationships/externalLink" Target="externalLinks/externalLink11.xml"/><Relationship Id="rId50" Type="http://schemas.openxmlformats.org/officeDocument/2006/relationships/externalLink" Target="externalLinks/externalLink10.xml"/><Relationship Id="rId5" Type="http://schemas.openxmlformats.org/officeDocument/2006/relationships/worksheet" Target="worksheets/sheet5.xml"/><Relationship Id="rId49" Type="http://schemas.openxmlformats.org/officeDocument/2006/relationships/externalLink" Target="externalLinks/externalLink9.xml"/><Relationship Id="rId48" Type="http://schemas.openxmlformats.org/officeDocument/2006/relationships/externalLink" Target="externalLinks/externalLink8.xml"/><Relationship Id="rId47" Type="http://schemas.openxmlformats.org/officeDocument/2006/relationships/externalLink" Target="externalLinks/externalLink7.xml"/><Relationship Id="rId46" Type="http://schemas.openxmlformats.org/officeDocument/2006/relationships/externalLink" Target="externalLinks/externalLink6.xml"/><Relationship Id="rId45" Type="http://schemas.openxmlformats.org/officeDocument/2006/relationships/externalLink" Target="externalLinks/externalLink5.xml"/><Relationship Id="rId44" Type="http://schemas.openxmlformats.org/officeDocument/2006/relationships/externalLink" Target="externalLinks/externalLink4.xml"/><Relationship Id="rId43" Type="http://schemas.openxmlformats.org/officeDocument/2006/relationships/externalLink" Target="externalLinks/externalLink3.xml"/><Relationship Id="rId42" Type="http://schemas.openxmlformats.org/officeDocument/2006/relationships/externalLink" Target="externalLinks/externalLink2.xml"/><Relationship Id="rId41" Type="http://schemas.openxmlformats.org/officeDocument/2006/relationships/externalLink" Target="externalLinks/externalLink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1" Type="http://schemas.openxmlformats.org/officeDocument/2006/relationships/sharedStrings" Target="sharedStrings.xml"/><Relationship Id="rId110" Type="http://schemas.openxmlformats.org/officeDocument/2006/relationships/styles" Target="styles.xml"/><Relationship Id="rId11" Type="http://schemas.openxmlformats.org/officeDocument/2006/relationships/worksheet" Target="worksheets/sheet11.xml"/><Relationship Id="rId109" Type="http://schemas.openxmlformats.org/officeDocument/2006/relationships/theme" Target="theme/theme1.xml"/><Relationship Id="rId108" Type="http://schemas.openxmlformats.org/officeDocument/2006/relationships/externalLink" Target="externalLinks/externalLink68.xml"/><Relationship Id="rId107" Type="http://schemas.openxmlformats.org/officeDocument/2006/relationships/externalLink" Target="externalLinks/externalLink67.xml"/><Relationship Id="rId106" Type="http://schemas.openxmlformats.org/officeDocument/2006/relationships/externalLink" Target="externalLinks/externalLink66.xml"/><Relationship Id="rId105" Type="http://schemas.openxmlformats.org/officeDocument/2006/relationships/externalLink" Target="externalLinks/externalLink65.xml"/><Relationship Id="rId104" Type="http://schemas.openxmlformats.org/officeDocument/2006/relationships/externalLink" Target="externalLinks/externalLink64.xml"/><Relationship Id="rId103" Type="http://schemas.openxmlformats.org/officeDocument/2006/relationships/externalLink" Target="externalLinks/externalLink63.xml"/><Relationship Id="rId102" Type="http://schemas.openxmlformats.org/officeDocument/2006/relationships/externalLink" Target="externalLinks/externalLink62.xml"/><Relationship Id="rId101" Type="http://schemas.openxmlformats.org/officeDocument/2006/relationships/externalLink" Target="externalLinks/externalLink61.xml"/><Relationship Id="rId100" Type="http://schemas.openxmlformats.org/officeDocument/2006/relationships/externalLink" Target="externalLinks/externalLink60.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home\user\Desktop\20220308\2022&#24180;3&#26376;\2022&#24180;3&#26376;&#31532;1&#21608;\20220302-&#21046;&#20316;&#39044;&#20915;&#31639;&#20844;&#24320;&#25805;&#20316;&#26679;&#34920;\02-&#25910;&#22788;&#23460;\5.&#38472;&#38639;\20210112-\2022&#24180;&#39044;&#31639;1.12\&#39044;&#23457;&#34920;&#26684;\JS\js2000\2000&#24180;&#24066;&#24030;&#19978;&#25253;&#24635;&#20915;&#31639;&#25991;&#20214;&#22841;\2000&#24180;&#36130;&#25919;&#24635;&#20915;&#31639;\6004&#28074;&#22478;&#2130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I:\Documents%20and%20Settings\Administrator\Local%20Settings\Temporary%20Internet%20Files\Content.IE5\4DWRWNSJ\&#26356;&#27491;&#21518;\&#30465;&#21457;2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D:\&#26700;&#38754;\&#24050;&#29992;&#36807;\&#20859;&#32769;&#20445;&#38505;&#31639;&#36134;\2016&#24180;\00001&#20859;&#32769;&#20445;&#38505;&#25913;&#38761;&#8220;&#20004;&#39033;&#21333;&#20301;&#32564;&#36153;&#8221;&#34917;&#21161;\ING%20%200705%20&#26368;&#26032;&#29256;\&#21407;&#22987;&#36164;&#26009;\&#25105;&#30340;&#25991;&#26723;\&#26700;&#38754;\&#20998;&#31867;&#25512;&#36827;&#20107;&#19994;&#21333;&#20301;&#25913;&#38761;\2014&#24180;\&#26368;&#26032;&#20998;&#31867;&#20010;&#25968;&#32479;&#35745;\&#20840;&#20013;&#24515;&#27719;&#24635;(8.2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5.&#38472;&#38639;\20210112-\20210112-\C:\Users\Administrator\Desktop\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home\user\Desktop\&#38472;&#38639;2021.12\2021&#24180;\20-&#20154;&#22823;&#19978;&#20250;\2021&#21450;2022\20220114&#23450;&#31295;\&#23450;&#31295;\2022&#24180;&#39044;&#31639;1.14\20210112-\2022&#24180;&#39044;&#31639;1.12\&#39044;&#23457;&#34920;&#26684;\JS\js2000\2000&#24180;&#24066;&#24030;&#19978;&#25253;&#24635;&#20915;&#31639;&#25991;&#20214;&#22841;\2000&#24180;&#36130;&#25919;&#24635;&#20915;&#31639;\6004&#28074;&#22478;&#21306;.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home\user\Desktop\&#38472;&#38639;2021.12\2021&#24180;\20-&#20154;&#22823;&#19978;&#20250;\2021&#21450;2022\20220114&#23450;&#31295;\&#23450;&#31295;\2022&#24180;&#39044;&#31639;1.14\20210112-\2022&#24180;&#39044;&#31639;1.12\&#39044;&#23457;&#34920;&#26684;\001&#39044;&#31639;&#32534;&#21046;&#25991;&#20214;&#22841;\2017&#24180;\009-&#25253;&#21313;&#20108;&#23626;&#20154;&#22823;&#20116;&#27425;&#20250;&#35758;&#25991;&#20214;&#65288;&#19981;&#21547;&#37096;&#38376;&#39044;&#31639;&#65289;\&#32508;&#21512;&#31185;&#25552;&#20379;\&#22269;&#26377;&#36164;&#26412;&#32463;&#33829;&#39044;&#31639;&#25191;&#34892;&#21644;&#39044;&#31639;&#33609;&#26696;&#34920;&#65288;&#35843;&#25972;&#26684;&#24335;&#65289;010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home\user\Desktop\&#38472;&#38639;2021.12\2021&#24180;\20-&#20154;&#22823;&#19978;&#20250;\2021&#21450;2022\20220114&#23450;&#31295;\&#23450;&#31295;\2022&#24180;&#39044;&#31639;1.14\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home\user\Desktop\&#38472;&#38639;2021.12\2021&#24180;\20-&#20154;&#22823;&#19978;&#20250;\2021&#21450;2022\20220114&#23450;&#31295;\&#23450;&#31295;\2022&#24180;&#39044;&#31639;1.14\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home\user\Desktop\&#38472;&#38639;2021.12\2021&#24180;\20-&#20154;&#22823;&#19978;&#20250;\2021&#21450;2022\20220114&#23450;&#31295;\&#23450;&#31295;\2022&#24180;&#39044;&#31639;1.14\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ome\user\Desktop\&#38472;&#38639;2021.12\2021&#24180;\20-&#20154;&#22823;&#19978;&#20250;\2021&#21450;2022\20220114&#23450;&#31295;\&#23450;&#31295;\2022&#24180;&#39044;&#31639;1.14\20210112-\20210112-\C:\Users\Administrator\Desktop\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home\user\Desktop\20220308\2022&#24180;3&#26376;\2022&#24180;3&#26376;&#31532;1&#21608;\20220302-&#21046;&#20316;&#39044;&#20915;&#31639;&#20844;&#24320;&#25805;&#20316;&#26679;&#34920;\02-&#25910;&#22788;&#23460;\5.&#38472;&#38639;\20210112-\2022&#24180;&#39044;&#31639;1.12\&#39044;&#23457;&#34920;&#26684;\001&#39044;&#31639;&#32534;&#21046;&#25991;&#20214;&#22841;\2017&#24180;\009-&#25253;&#21313;&#20108;&#23626;&#20154;&#22823;&#20116;&#27425;&#20250;&#35758;&#25991;&#20214;&#65288;&#19981;&#21547;&#37096;&#38376;&#39044;&#31639;&#65289;\&#32508;&#21512;&#31185;&#25552;&#20379;\&#22269;&#26377;&#36164;&#26412;&#32463;&#33829;&#39044;&#31639;&#25191;&#34892;&#21644;&#39044;&#31639;&#33609;&#26696;&#34920;&#65288;&#35843;&#25972;&#26684;&#24335;&#65289;010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home\user\Desktop\20220308\2022&#24180;3&#26376;\2022&#24180;3&#26376;&#31532;1&#21608;\20220302-&#21046;&#20316;&#39044;&#20915;&#31639;&#20844;&#24320;&#25805;&#20316;&#26679;&#34920;\02-&#25910;&#22788;&#23460;\6.&#30465;&#32423;&#31185;\&#25919;&#24220;&#39044;&#31639;\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C:\Users\Administrator\Desktop\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C:\&#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E:\&#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E:\&#26446;&#23398;&#38182;\01&#32508;&#21512;&#31185;\01&#39044;&#20915;&#31639;&#32534;&#21046;\02&#20915;&#31639;&#32534;&#21046;\2017&#24180;\&#19978;&#20250;\04%202017&#24180;&#20915;&#31639;&#65288;&#19978;&#20250;&#65289;\&#23450;&#31295;\aacde\WINDOWS\!gzq\2001\08&#20915;&#31639;&#36164;&#26009;&#21367;\2001&#24180;&#39044;&#31639;&#22806;&#20915;&#31639;\2001&#24180;&#30465;&#26412;&#32423;&#39044;&#31639;&#22806;&#20915;&#31639;&#65288;&#24635;&#34920;&#6528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E:\&#26446;&#23398;&#38182;\01&#32508;&#21512;&#31185;\01&#39044;&#20915;&#31639;&#32534;&#21046;\02&#20915;&#31639;&#32534;&#21046;\2017&#24180;\&#19978;&#20250;\04%202017&#24180;&#20915;&#31639;&#65288;&#19978;&#20250;&#65289;\&#23450;&#31295;\&#35874;&#20891;\2016&#24180;&#39044;&#31639;&#25191;&#34892;2017&#24180;&#39044;&#31639;&#33609;&#26696;&#34920;&#20876;&#65288;&#27491;&#24335;&#19978;&#20250;&#65289;\&#22269;&#26377;&#36164;&#26412;&#32463;&#33829;&#39044;&#31639;&#25191;&#34892;&#21644;&#39044;&#31639;&#33609;&#26696;&#34920;&#65288;&#35843;&#25972;&#26684;&#24335;&#65289;0105.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Z:\JS\js2000\2000&#24180;&#24066;&#24030;&#19978;&#25253;&#24635;&#20915;&#31639;&#25991;&#20214;&#22841;\2000&#24180;&#36130;&#25919;&#24635;&#20915;&#31639;\6004&#28074;&#22478;&#21306;.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E:\&#26446;&#23398;&#38182;\01&#32508;&#21512;&#31185;\01&#39044;&#20915;&#31639;&#32534;&#21046;\02&#20915;&#31639;&#32534;&#21046;\2017&#24180;\&#19978;&#20250;\04%202017&#24180;&#20915;&#31639;&#65288;&#19978;&#20250;&#65289;\&#23450;&#31295;\&#35874;&#20891;\2016&#24180;&#39044;&#31639;&#25191;&#34892;2017&#24180;&#39044;&#31639;&#33609;&#26696;&#34920;&#20876;&#65288;&#27491;&#24335;&#19978;&#20250;&#65289;\2016&#24180;&#31038;&#20445;&#22522;&#37329;&#25910;&#25903;&#25191;&#34892;&#21450;2017&#24180;&#39044;&#31639;&#33609;&#26696;&#34920;&#65288;&#39044;&#31639;&#22788;&#24050;&#35843;&#25972;&#26684;&#24335;&#65289;&#65288;2016.1.6&#25253;&#39044;&#31639;&#22788;&#65289;.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E:\&#26446;&#23398;&#38182;\01&#32508;&#21512;&#31185;\01&#39044;&#20915;&#31639;&#32534;&#21046;\01&#20195;&#32534;&#39044;&#31639;\01&#24180;&#21021;&#39044;&#31639;\2019&#24180;\&#23450;&#31295;\2016&#24180;1-10&#26376;&#35843;&#25972;&#39044;&#31639;\JS\js2000\2000&#24180;&#24066;&#24030;&#19978;&#25253;&#24635;&#20915;&#31639;&#25991;&#20214;&#22841;\2000&#24180;&#36130;&#25919;&#24635;&#20915;&#31639;\6004&#28074;&#22478;&#21306;.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I:\Documents%20and%20Settings\Administrator\Local%20Settings\Temporary%20Internet%20Files\Content.IE5\4DWRWNSJ\&#26356;&#27491;&#21518;\&#30465;&#21457;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home\user\Desktop\20220308\2022&#24180;3&#26376;\2022&#24180;3&#26376;&#31532;1&#21608;\20220302-&#21046;&#20316;&#39044;&#20915;&#31639;&#20844;&#24320;&#25805;&#20316;&#26679;&#34920;\02-&#25910;&#22788;&#23460;\5.&#38472;&#38639;\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D:\&#26700;&#38754;\&#24050;&#29992;&#36807;\&#20859;&#32769;&#20445;&#38505;&#31639;&#36134;\2016&#24180;\00001&#20859;&#32769;&#20445;&#38505;&#25913;&#38761;&#8220;&#20004;&#39033;&#21333;&#20301;&#32564;&#36153;&#8221;&#34917;&#21161;\ING%20%200705%20&#26368;&#26032;&#29256;\&#21407;&#22987;&#36164;&#26009;\&#25105;&#30340;&#25991;&#26723;\&#26700;&#38754;\&#20998;&#31867;&#25512;&#36827;&#20107;&#19994;&#21333;&#20301;&#25913;&#38761;\2014&#24180;\&#26368;&#26032;&#20998;&#31867;&#20010;&#25968;&#32479;&#35745;\&#20840;&#20013;&#24515;&#27719;&#24635;(8.25).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E:\&#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2-&#25910;&#22788;&#23460;\6.&#30465;&#32423;&#31185;\&#25919;&#24220;&#39044;&#31639;\20210112-\20210112-\C:\Users\Administrator\Desktop\&#26032;&#24314;&#25991;&#20214;&#22841;\&#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D:\JS\js2000\2000&#24180;&#24066;&#24030;&#19978;&#25253;&#24635;&#20915;&#31639;&#25991;&#20214;&#22841;\2000&#24180;&#36130;&#25919;&#24635;&#20915;&#31639;\6004&#28074;&#22478;&#21306;.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D:\aacde\WINDOWS\!gzq\2001\08&#20915;&#31639;&#36164;&#26009;&#21367;\2001&#24180;&#39044;&#31639;&#22806;&#20915;&#31639;\2001&#24180;&#30465;&#26412;&#32423;&#39044;&#31639;&#22806;&#20915;&#31639;&#65288;&#24635;&#34920;&#65289;.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Documents%20and%20Settings\Administrator\Local%20Settings\Temporary%20Internet%20Files\Content.IE5\0DAB481O\2016&#24180;&#31038;&#20445;&#22522;&#37329;&#25910;&#25903;&#25191;&#34892;&#21450;2017&#24180;&#39044;&#31639;&#33609;&#26696;&#34920;&#65288;&#39044;&#31639;&#22788;&#24050;&#35843;&#25972;&#26684;&#24335;&#65289;&#65288;2016.1.6&#25253;&#39044;&#31639;&#22788;&#65289;.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001&#39044;&#31639;&#32534;&#21046;&#25991;&#20214;&#22841;\2019&#24180;\014-&#39044;&#31639;&#33609;&#26696;&#34920;&#12289;&#25253;&#21578;-&#25552;&#20379;&#32508;&#21512;&#31185;\&#27827;&#23736;&#21457;&#36865;\2016&#24180;1-10&#26376;&#35843;&#25972;&#39044;&#31639;\JS\js2000\2000&#24180;&#24066;&#24030;&#19978;&#25253;&#24635;&#20915;&#31639;&#25991;&#20214;&#22841;\2000&#24180;&#36130;&#25919;&#24635;&#20915;&#31639;\6004&#28074;&#22478;&#21306;.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39044;&#31639;&#22788;(&#39532;&#65289;\2021&#24180;\&#24180;&#21021;&#39044;&#31639;\&#20154;&#20195;&#20250;&#25253;&#34920;\2021&#24180;&#25253;&#34920;\2020&#24180;&#27169;&#29256;&#19978;&#20462;&#25913;\&#27827;&#23736;&#21457;&#36865;\2016&#24180;1-10&#26376;&#35843;&#25972;&#39044;&#31639;\JS\js2000\2000&#24180;&#24066;&#24030;&#19978;&#25253;&#24635;&#20915;&#31639;&#25991;&#20214;&#22841;\2000&#24180;&#36130;&#25919;&#24635;&#20915;&#31639;\6004&#28074;&#22478;&#21306;.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Users\Administrator\Desktop\&#39044;&#23457;&#34920;&#26684;\JS\js2000\2000&#24180;&#24066;&#24030;&#19978;&#25253;&#24635;&#20915;&#31639;&#25991;&#20214;&#22841;\2000&#24180;&#36130;&#25919;&#24635;&#20915;&#31639;\6004&#28074;&#22478;&#21306;.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D:\Users\Administrator\Desktop\&#39044;&#23457;&#34920;&#26684;\aacde\WINDOWS\!gzq\2001\08&#20915;&#31639;&#36164;&#26009;&#21367;\2001&#24180;&#39044;&#31639;&#22806;&#20915;&#31639;\2001&#24180;&#30465;&#26412;&#32423;&#39044;&#31639;&#22806;&#20915;&#31639;&#65288;&#24635;&#34920;&#6528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home\user\Desktop\20220308\2022&#24180;3&#26376;\2022&#24180;3&#26376;&#31532;1&#21608;\20220302-&#21046;&#20316;&#39044;&#20915;&#31639;&#20844;&#24320;&#25805;&#20316;&#26679;&#34920;\02-&#25910;&#22788;&#23460;\5.&#38472;&#38639;\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D:\Users\Administrator\Desktop\&#39044;&#23457;&#34920;&#26684;\&#27827;&#23736;&#21457;&#36865;\2016&#24180;1-10&#26376;&#35843;&#25972;&#39044;&#31639;\JS\js2000\2000&#24180;&#24066;&#24030;&#19978;&#25253;&#24635;&#20915;&#31639;&#25991;&#20214;&#22841;\2000&#24180;&#36130;&#25919;&#24635;&#20915;&#31639;\6004&#28074;&#22478;&#21306;.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D:\Users\Administrator\Desktop\&#39044;&#23457;&#34920;&#26684;\Documents%20and%20Settings\Administrator\Local%20Settings\Temporary%20Internet%20Files\Content.IE5\0DAB481O\2016&#24180;&#31038;&#20445;&#22522;&#37329;&#25910;&#25903;&#25191;&#34892;&#21450;2017&#24180;&#39044;&#31639;&#33609;&#26696;&#34920;&#65288;&#39044;&#31639;&#22788;&#24050;&#35843;&#25972;&#26684;&#24335;&#65289;&#65288;2016.1.6&#25253;&#39044;&#31639;&#22788;&#65289;.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strator\Desktop\&#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home\user\Desktop\20220308\2022&#24180;3&#26376;\2022&#24180;3&#26376;&#31532;1&#21608;\20220302-&#21046;&#20316;&#39044;&#20915;&#31639;&#20844;&#24320;&#25805;&#20316;&#26679;&#34920;\02-&#25910;&#22788;&#23460;\8.&#36164;&#20135;&#22788;\20210112-\2022&#24180;&#39044;&#31639;1.12\&#39044;&#23457;&#34920;&#26684;\JS\js2000\2000&#24180;&#24066;&#24030;&#19978;&#25253;&#24635;&#20915;&#31639;&#25991;&#20214;&#22841;\2000&#24180;&#36130;&#25919;&#24635;&#20915;&#31639;\6004&#28074;&#22478;&#21306;.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D:\home\user\Desktop\20220308\2022&#24180;3&#26376;\2022&#24180;3&#26376;&#31532;1&#21608;\20220302-&#21046;&#20316;&#39044;&#20915;&#31639;&#20844;&#24320;&#25805;&#20316;&#26679;&#34920;\02-&#25910;&#22788;&#23460;\8.&#36164;&#20135;&#22788;\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D:\home\user\Desktop\20220308\2022&#24180;3&#26376;\2022&#24180;3&#26376;&#31532;1&#21608;\20220302-&#21046;&#20316;&#39044;&#20915;&#31639;&#20844;&#24320;&#25805;&#20316;&#26679;&#34920;\02-&#25910;&#22788;&#23460;\8.&#36164;&#20135;&#22788;\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home\user\Desktop\20220308\2022&#24180;3&#26376;\2022&#24180;3&#26376;&#31532;1&#21608;\20220302-&#21046;&#20316;&#39044;&#20915;&#31639;&#20844;&#24320;&#25805;&#20316;&#26679;&#34920;\02-&#25910;&#22788;&#23460;\8.&#36164;&#20135;&#22788;\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Users\Administrator\Desktop\&#39044;&#23457;&#34920;&#26684;\JS\js2000\2000&#24180;&#24066;&#24030;&#19978;&#25253;&#24635;&#20915;&#31639;&#25991;&#20214;&#22841;\2000&#24180;&#36130;&#25919;&#24635;&#20915;&#31639;\6004&#28074;&#22478;&#21306;.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Users\Administrator\Desktop\&#39044;&#23457;&#34920;&#26684;\aacde\WINDOWS\!gzq\2001\08&#20915;&#31639;&#36164;&#26009;&#21367;\2001&#24180;&#39044;&#31639;&#22806;&#20915;&#31639;\2001&#24180;&#30465;&#26412;&#32423;&#39044;&#31639;&#22806;&#20915;&#31639;&#65288;&#24635;&#34920;&#65289;.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Users\Administrator\Desktop\&#39044;&#23457;&#34920;&#26684;\&#27827;&#23736;&#21457;&#36865;\2016&#24180;1-10&#26376;&#35843;&#25972;&#39044;&#31639;\JS\js2000\2000&#24180;&#24066;&#24030;&#19978;&#25253;&#24635;&#20915;&#31639;&#25991;&#20214;&#22841;\2000&#24180;&#36130;&#25919;&#24635;&#20915;&#31639;\6004&#28074;&#22478;&#213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home\user\Desktop\20220308\2022&#24180;3&#26376;\2022&#24180;3&#26376;&#31532;1&#21608;\20220302-&#21046;&#20316;&#39044;&#20915;&#31639;&#20844;&#24320;&#25805;&#20316;&#26679;&#34920;\02-&#25910;&#22788;&#23460;\5.&#38472;&#38639;\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Users\Administrator\Desktop\&#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Users\Administrator\Desktop\&#39044;&#23457;&#34920;&#26684;\&#24247;&#24936;&#24037;&#20316;&#36164;&#26009;\2019&#24180;\2019&#24180;&#22269;&#36164;&#39044;&#31639;\&#21442;&#32771;&#36164;&#26009;\&#27827;&#23736;&#21457;&#36865;\2016&#24180;1-10&#26376;&#35843;&#25972;&#39044;&#31639;\JS\js2000\2000&#24180;&#24066;&#24030;&#19978;&#25253;&#24635;&#20915;&#31639;&#25991;&#20214;&#22841;\2000&#24180;&#36130;&#25919;&#24635;&#20915;&#31639;\6004&#28074;&#22478;&#21306;.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24247;&#24936;&#24037;&#20316;&#36164;&#26009;\2018&#24180;\1-6&#26376;&#22269;&#36164;&#25191;&#34892;&#24773;&#20917;\0718\aacde\WINDOWS\!gzq\2001\08&#20915;&#31639;&#36164;&#26009;&#21367;\2001&#24180;&#39044;&#31639;&#22806;&#20915;&#31639;\2001&#24180;&#30465;&#26412;&#32423;&#39044;&#31639;&#22806;&#20915;&#31639;&#65288;&#24635;&#34920;&#65289;.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D:\home\user\Desktop\20220308\2022&#24180;3&#26376;\2022&#24180;3&#26376;&#31532;1&#21608;\20220302-&#21046;&#20316;&#39044;&#20915;&#31639;&#20844;&#24320;&#25805;&#20316;&#26679;&#34920;\02-&#25910;&#22788;&#23460;\8.&#36164;&#20135;&#22788;\20210112-\2022&#24180;&#39044;&#31639;-2.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D:\home\user\Desktop\20220308\2022&#24180;3&#26376;\2022&#24180;3&#26376;&#31532;1&#21608;\20220302-&#21046;&#20316;&#39044;&#20915;&#31639;&#20844;&#24320;&#25805;&#20316;&#26679;&#34920;\02-&#25910;&#22788;&#23460;\8.&#36164;&#20135;&#22788;\&#22269;&#36164;&#39044;&#31639;&#20844;&#24320;&#27169;&#26495;.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home\user\Desktop\D:\home\user\Desktop\20220308\2022&#24180;3&#26376;\2022&#24180;3&#26376;&#31532;1&#21608;\20220302-&#21046;&#20316;&#39044;&#20915;&#31639;&#20844;&#24320;&#25805;&#20316;&#26679;&#34920;\02-&#25910;&#22788;&#23460;\5.&#38472;&#38639;\20210112-\2022&#24180;&#39044;&#31639;1.12\&#39044;&#23457;&#34920;&#26684;\JS\js2000\2000&#24180;&#24066;&#24030;&#19978;&#25253;&#24635;&#20915;&#31639;&#25991;&#20214;&#22841;\2000&#24180;&#36130;&#25919;&#24635;&#20915;&#31639;\6004&#28074;&#22478;&#21306;.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home\user\Desktop\D:\home\user\Desktop\20220308\2022&#24180;3&#26376;\2022&#24180;3&#26376;&#31532;1&#21608;\20220302-&#21046;&#20316;&#39044;&#20915;&#31639;&#20844;&#24320;&#25805;&#20316;&#26679;&#34920;\02-&#25910;&#22788;&#23460;\5.&#38472;&#38639;\20210112-\2022&#24180;&#39044;&#31639;1.12\&#39044;&#23457;&#34920;&#26684;\aacde\WINDOWS\!gzq\2001\08&#20915;&#31639;&#36164;&#26009;&#21367;\2001&#24180;&#39044;&#31639;&#22806;&#20915;&#31639;\2001&#24180;&#30465;&#26412;&#32423;&#39044;&#31639;&#22806;&#20915;&#31639;&#65288;&#24635;&#34920;&#65289;.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home\user\Desktop\D:\home\user\Desktop\20220308\2022&#24180;3&#26376;\2022&#24180;3&#26376;&#31532;1&#21608;\20220302-&#21046;&#20316;&#39044;&#20915;&#31639;&#20844;&#24320;&#25805;&#20316;&#26679;&#34920;\02-&#25910;&#22788;&#23460;\5.&#38472;&#38639;\20210112-\2022&#24180;&#39044;&#31639;1.12\&#39044;&#23457;&#34920;&#26684;\&#27827;&#23736;&#21457;&#36865;\2016&#24180;1-10&#26376;&#35843;&#25972;&#39044;&#31639;\JS\js2000\2000&#24180;&#24066;&#24030;&#19978;&#25253;&#24635;&#20915;&#31639;&#25991;&#20214;&#22841;\2000&#24180;&#36130;&#25919;&#24635;&#20915;&#31639;\6004&#28074;&#22478;&#21306;.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home\user\Desktop\D:\home\user\Desktop\20220308\2022&#24180;3&#26376;\2022&#24180;3&#26376;&#31532;1&#21608;\20220302-&#21046;&#20316;&#39044;&#20915;&#31639;&#20844;&#24320;&#25805;&#20316;&#26679;&#34920;\02-&#25910;&#22788;&#23460;\5.&#38472;&#38639;\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home\user\Desktop\D:\&#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home\user\Desktop\D:\&#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home\user\Desktop\D:\01&#26446;&#23398;&#38182;\01&#32508;&#21512;&#31185;\01&#39044;&#20915;&#31639;&#32534;&#21046;\01&#20195;&#32534;&#39044;&#31639;\02&#35843;&#25972;&#39044;&#31639;\2020&#24180;\2020&#24180;1&#33267;10&#26376;&#35843;&#25972;&#39044;&#31639;\&#26368;&#32456;&#23450;&#31295;\word&#21450;excel\&#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home\user\Desktop\home\user\Desktop\20220308\2022&#24180;3&#26376;\2022&#24180;3&#26376;&#31532;1&#21608;\20220302-&#21046;&#20316;&#39044;&#20915;&#31639;&#20844;&#24320;&#25805;&#20316;&#26679;&#34920;\03-&#27719;&#24635;\E:\&#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home\user\Desktop\home\user\Desktop\20220308\2022&#24180;3&#26376;\2022&#24180;3&#26376;&#31532;1&#21608;\20220302-&#21046;&#20316;&#39044;&#20915;&#31639;&#20844;&#24320;&#25805;&#20316;&#26679;&#34920;\03-&#27719;&#24635;\I:\Documents%20and%20Settings\Administrator\Local%20Settings\Temporary%20Internet%20Files\Content.IE5\4DWRWNSJ\&#26356;&#27491;&#21518;\&#30465;&#21457;23.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home\user\Desktop\home\user\Desktop\20220308\2022&#24180;3&#26376;\2022&#24180;3&#26376;&#31532;1&#21608;\20220302-&#21046;&#20316;&#39044;&#20915;&#31639;&#20844;&#24320;&#25805;&#20316;&#26679;&#34920;\03-&#27719;&#24635;\D:\&#26700;&#38754;\&#24050;&#29992;&#36807;\&#20859;&#32769;&#20445;&#38505;&#31639;&#36134;\2016&#24180;\00001&#20859;&#32769;&#20445;&#38505;&#25913;&#38761;&#8220;&#20004;&#39033;&#21333;&#20301;&#32564;&#36153;&#8221;&#34917;&#21161;\ING%20%200705%20&#26368;&#26032;&#29256;\&#21407;&#22987;&#36164;&#26009;\&#25105;&#30340;&#25991;&#26723;\&#26700;&#38754;\&#20998;&#31867;&#25512;&#36827;&#20107;&#19994;&#21333;&#20301;&#25913;&#38761;\2014&#24180;\&#26368;&#26032;&#20998;&#31867;&#20010;&#25968;&#32479;&#35745;\&#20840;&#20013;&#24515;&#27719;&#24635;(8.25).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home\user\Desktop\home\user\Desktop\20220308\2022&#24180;3&#26376;\2022&#24180;3&#26376;&#31532;1&#21608;\20220302-&#21046;&#20316;&#39044;&#20915;&#31639;&#20844;&#24320;&#25805;&#20316;&#26679;&#34920;\03-&#27719;&#24635;\E:\&#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home\user\Desktop\home\user\Desktop\20220308\2022&#24180;3&#26376;\2022&#24180;3&#26376;&#31532;1&#21608;\20220302-&#21046;&#20316;&#39044;&#20915;&#31639;&#20844;&#24320;&#25805;&#20316;&#26679;&#34920;\02-&#25910;&#22788;&#23460;\5.&#38472;&#38639;\20210112-\20210112-\C:\Users\Administrator\Desktop\20210112-\2022&#24180;&#39044;&#31639;1.12\&#39044;&#23457;&#34920;&#26684;\&#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home\user\Desktop\D:\home\user\Desktop\&#38472;&#38639;2021.12\2021&#24180;\20-&#20154;&#22823;&#19978;&#20250;\2021&#21450;2022\20220114&#23450;&#31295;\&#23450;&#31295;\2022&#24180;&#39044;&#31639;1.14\20210112-\2022&#24180;&#39044;&#31639;1.12\&#39044;&#23457;&#34920;&#26684;\JS\js2000\2000&#24180;&#24066;&#24030;&#19978;&#25253;&#24635;&#20915;&#31639;&#25991;&#20214;&#22841;\2000&#24180;&#36130;&#25919;&#24635;&#20915;&#31639;\6004&#28074;&#22478;&#21306;.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home\user\Desktop\home\user\Desktop\20220308\2022&#24180;3&#26376;\2022&#24180;3&#26376;&#31532;1&#21608;\20220302-&#21046;&#20316;&#39044;&#20915;&#31639;&#20844;&#24320;&#25805;&#20316;&#26679;&#34920;\03-&#27719;&#24635;\E:\Users\Administrator\Desktop\&#39044;&#23457;&#34920;&#26684;\&#27827;&#23736;&#21457;&#36865;\2016&#24180;1-10&#26376;&#35843;&#25972;&#39044;&#31639;\JS\js2000\2000&#24180;&#24066;&#24030;&#19978;&#25253;&#24635;&#20915;&#31639;&#25991;&#20214;&#22841;\2000&#24180;&#36130;&#25919;&#24635;&#20915;&#31639;\6004&#28074;&#22478;&#213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01&#26446;&#23398;&#38182;\01&#32508;&#21512;&#31185;\01&#39044;&#20915;&#31639;&#32534;&#21046;\01&#20195;&#32534;&#39044;&#31639;\02&#35843;&#25972;&#39044;&#31639;\2020&#24180;\2020&#24180;1&#33267;10&#26376;&#35843;&#25972;&#39044;&#31639;\&#26368;&#32456;&#23450;&#31295;\word&#21450;excel\&#24247;&#24936;&#24037;&#20316;&#36164;&#26009;\2018&#24180;\1-6&#26376;&#22269;&#36164;&#25191;&#34892;&#24773;&#20917;\0718\JS\js2000\2000&#24180;&#24066;&#24030;&#19978;&#25253;&#24635;&#20915;&#31639;&#25991;&#20214;&#22841;\2000&#24180;&#36130;&#25919;&#24635;&#20915;&#31639;\6004&#28074;&#22478;&#213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ome\user\Desktop\20220308\2022&#24180;3&#26376;\2022&#24180;3&#26376;&#31532;1&#21608;\20220302-&#21046;&#20316;&#39044;&#20915;&#31639;&#20844;&#24320;&#25805;&#20316;&#26679;&#34920;\03-&#27719;&#24635;\E:\&#26446;&#23398;&#38182;\01&#32508;&#21512;&#31185;\01&#39044;&#20915;&#31639;&#32534;&#21046;\02&#20915;&#31639;&#32534;&#21046;\2017&#24180;\&#19978;&#20250;\04%202017&#24180;&#20915;&#31639;&#65288;&#19978;&#20250;&#65289;\&#23450;&#31295;\JS\js2000\2000&#24180;&#24066;&#24030;&#19978;&#25253;&#24635;&#20915;&#31639;&#25991;&#20214;&#22841;\2000&#24180;&#36130;&#25919;&#24635;&#20915;&#31639;\6004&#28074;&#22478;&#21306;.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 附件一"/>
      <sheetName val="附件二"/>
      <sheetName val="附件三"/>
      <sheetName val="附件三 (2)"/>
      <sheetName val="测算表"/>
      <sheetName val="Sheet1"/>
      <sheetName val="A01-1"/>
    </sheetNames>
    <sheetDataSet>
      <sheetData sheetId="0"/>
      <sheetData sheetId="1"/>
      <sheetData sheetId="2"/>
      <sheetData sheetId="3"/>
      <sheetData sheetId="4"/>
      <sheetData sheetId="5"/>
      <sheetData sheetId="6"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填报表 (最终版)"/>
      <sheetName val="填报表 (分类汇总)"/>
      <sheetName val="是否预算单位"/>
      <sheetName val="公益一类名单"/>
      <sheetName val="公益二类名单"/>
      <sheetName val="预算单位名单"/>
      <sheetName val="绩效工资表单位名单"/>
      <sheetName val="人社厅提供名单"/>
      <sheetName val="分类改革清理名单"/>
      <sheetName val="Sheet2"/>
      <sheetName val="Sheet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A01-1"/>
      <sheetName val="Sheet2"/>
    </sheetNames>
    <sheetDataSet>
      <sheetData sheetId="0"/>
      <sheetData sheetId="1"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41全省国资收入"/>
      <sheetName val="42全省国资支出"/>
      <sheetName val="43省级国资收入"/>
      <sheetName val="44省级国资支出 "/>
      <sheetName val="省级国资执行情况说明"/>
      <sheetName val="45YS全省国资收入"/>
      <sheetName val="46YS全省国资支出"/>
      <sheetName val="47YS省级国资收入"/>
      <sheetName val="48YS省级国资支出 "/>
      <sheetName val="国有资本预算（草案）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 附件一"/>
      <sheetName val="附件二"/>
      <sheetName val="附件三"/>
      <sheetName val="附件三 (2)"/>
      <sheetName val="测算表"/>
      <sheetName val="Sheet1"/>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填报表 (最终版)"/>
      <sheetName val="填报表 (分类汇总)"/>
      <sheetName val="是否预算单位"/>
      <sheetName val="公益一类名单"/>
      <sheetName val="公益二类名单"/>
      <sheetName val="预算单位名单"/>
      <sheetName val="绩效工资表单位名单"/>
      <sheetName val="人社厅提供名单"/>
      <sheetName val="分类改革清理名单"/>
      <sheetName val="Sheet2"/>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A01-1"/>
      <sheetName val="Sheet1"/>
    </sheetNames>
    <sheetDataSet>
      <sheetData sheetId="0" refreshError="1"/>
      <sheetData sheetId="1"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A01-1"/>
      <sheetName val="Sheet2"/>
    </sheetNames>
    <sheetDataSet>
      <sheetData sheetId="0" refreshError="1"/>
      <sheetData sheetId="1"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49全省社保基金收入"/>
      <sheetName val="50全省社保基金支出"/>
      <sheetName val="51全省社保结余"/>
      <sheetName val="全省社保基金执行情况说明"/>
      <sheetName val="52省级社保基金收入"/>
      <sheetName val="53省级社保基金支出"/>
      <sheetName val="54省级社保基金结余"/>
      <sheetName val="省级社保基金执行情况说明"/>
      <sheetName val="55YS全省社保基金收入"/>
      <sheetName val="56YS全省社保基金支出"/>
      <sheetName val="57YS全省社保基金结余"/>
      <sheetName val="全省社会保险基金编制说明"/>
      <sheetName val="58YS省级社保基金收入"/>
      <sheetName val="59YS省级社保基金支出"/>
      <sheetName val="60YS省级社保基金结余"/>
      <sheetName val="省级社会保险基金编制说明"/>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省级预算外"/>
      <sheetName val="A01-1"/>
    </sheetNames>
    <sheetDataSet>
      <sheetData sheetId="0" refreshError="1"/>
      <sheetData sheetId="1"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06省本级支出 "/>
      <sheetName val="11YS基本建设支出预算 "/>
      <sheetName val="13YS全省基金收入"/>
      <sheetName val="A01-1"/>
    </sheetNames>
    <sheetDataSet>
      <sheetData sheetId="0" refreshError="1"/>
      <sheetData sheetId="1" refreshError="1"/>
      <sheetData sheetId="2" refreshError="1"/>
      <sheetData sheetId="3" refreshError="1"/>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本地区预算收入表"/>
      <sheetName val="本地区预算支出表"/>
      <sheetName val="本地区收支平衡表"/>
      <sheetName val="本级预算收入表"/>
      <sheetName val="本级预算支出表"/>
      <sheetName val="本级预算平衡表"/>
      <sheetName val="对下转移支付表"/>
      <sheetName val="Sheet1"/>
      <sheetName val="A01-1"/>
    </sheetNames>
    <sheetDataSet>
      <sheetData sheetId="0"/>
      <sheetData sheetId="1"/>
      <sheetData sheetId="2"/>
      <sheetData sheetId="3"/>
      <sheetData sheetId="4"/>
      <sheetData sheetId="5"/>
      <sheetData sheetId="6"/>
      <sheetData sheetId="7" refreshError="1"/>
      <sheetData sheetId="8" refreshError="1"/>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省级预算外"/>
      <sheetName val="A01-1"/>
      <sheetName val="#REF!"/>
    </sheetNames>
    <sheetDataSet>
      <sheetData sheetId="0" refreshError="1"/>
      <sheetData sheetId="1" refreshError="1"/>
      <sheetData sheetId="2" refreshError="1"/>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59.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60.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61.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62.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63.xml><?xml version="1.0" encoding="utf-8"?>
<externalLink xmlns="http://schemas.openxmlformats.org/spreadsheetml/2006/main">
  <externalBook xmlns:r="http://schemas.openxmlformats.org/officeDocument/2006/relationships" r:id="rId1">
    <sheetNames>
      <sheetName val=" 附件一"/>
      <sheetName val="附件二"/>
      <sheetName val="附件三"/>
      <sheetName val="附件三 (2)"/>
      <sheetName val="测算表"/>
      <sheetName val="Sheet1"/>
      <sheetName val="A01-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4.xml><?xml version="1.0" encoding="utf-8"?>
<externalLink xmlns="http://schemas.openxmlformats.org/spreadsheetml/2006/main">
  <externalBook xmlns:r="http://schemas.openxmlformats.org/officeDocument/2006/relationships" r:id="rId1">
    <sheetNames>
      <sheetName val="填报表 (最终版)"/>
      <sheetName val="填报表 (分类汇总)"/>
      <sheetName val="是否预算单位"/>
      <sheetName val="公益一类名单"/>
      <sheetName val="公益二类名单"/>
      <sheetName val="预算单位名单"/>
      <sheetName val="绩效工资表单位名单"/>
      <sheetName val="人社厅提供名单"/>
      <sheetName val="分类改革清理名单"/>
      <sheetName val="Sheet2"/>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5.xml><?xml version="1.0" encoding="utf-8"?>
<externalLink xmlns="http://schemas.openxmlformats.org/spreadsheetml/2006/main">
  <externalBook xmlns:r="http://schemas.openxmlformats.org/officeDocument/2006/relationships" r:id="rId1">
    <sheetNames>
      <sheetName val="A01-1"/>
      <sheetName val="Sheet2"/>
    </sheetNames>
    <sheetDataSet>
      <sheetData sheetId="0" refreshError="1"/>
      <sheetData sheetId="1" refreshError="1"/>
    </sheetDataSet>
  </externalBook>
</externalLink>
</file>

<file path=xl/externalLinks/externalLink66.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67.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6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A01-1"/>
    </sheetNames>
    <sheetDataSet>
      <sheetData sheetId="0"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A01-1"/>
    </sheetNames>
    <sheetDataSet>
      <sheetData sheetId="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9"/>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H93"/>
  <sheetViews>
    <sheetView showGridLines="0" showZeros="0" topLeftCell="A13" workbookViewId="0">
      <selection activeCell="F22" sqref="F22"/>
    </sheetView>
  </sheetViews>
  <sheetFormatPr defaultColWidth="9" defaultRowHeight="15" customHeight="1" outlineLevelCol="7"/>
  <cols>
    <col min="1" max="1" width="47.25" style="488" customWidth="1"/>
    <col min="2" max="2" width="39.5" style="488" customWidth="1"/>
    <col min="3" max="3" width="9" style="488"/>
    <col min="4" max="4" width="3.625" style="488" customWidth="1"/>
    <col min="5" max="16384" width="9" style="488"/>
  </cols>
  <sheetData>
    <row r="1" s="281" customFormat="1" ht="24" customHeight="1" spans="1:2">
      <c r="A1" s="287" t="s">
        <v>0</v>
      </c>
      <c r="B1" s="288"/>
    </row>
    <row r="2" s="483" customFormat="1" ht="42" customHeight="1" spans="1:2">
      <c r="A2" s="489" t="s">
        <v>1</v>
      </c>
      <c r="B2" s="489"/>
    </row>
    <row r="3" s="484" customFormat="1" ht="27" customHeight="1" spans="2:2">
      <c r="B3" s="490" t="s">
        <v>2</v>
      </c>
    </row>
    <row r="4" s="485" customFormat="1" ht="30" customHeight="1" spans="1:2">
      <c r="A4" s="351" t="s">
        <v>3</v>
      </c>
      <c r="B4" s="351" t="s">
        <v>4</v>
      </c>
    </row>
    <row r="5" s="486" customFormat="1" ht="24" customHeight="1" spans="1:2">
      <c r="A5" s="529" t="s">
        <v>5</v>
      </c>
      <c r="B5" s="530">
        <f>SUM(B6:B23)</f>
        <v>76700</v>
      </c>
    </row>
    <row r="6" s="486" customFormat="1" ht="24" customHeight="1" spans="1:2">
      <c r="A6" s="498" t="s">
        <v>6</v>
      </c>
      <c r="B6" s="496">
        <v>14396</v>
      </c>
    </row>
    <row r="7" s="486" customFormat="1" ht="24" customHeight="1" spans="1:2">
      <c r="A7" s="498" t="s">
        <v>7</v>
      </c>
      <c r="B7" s="497"/>
    </row>
    <row r="8" s="486" customFormat="1" ht="24" customHeight="1" spans="1:2">
      <c r="A8" s="498" t="s">
        <v>8</v>
      </c>
      <c r="B8" s="496">
        <v>4409</v>
      </c>
    </row>
    <row r="9" s="486" customFormat="1" ht="24" customHeight="1" spans="1:8">
      <c r="A9" s="498" t="s">
        <v>9</v>
      </c>
      <c r="B9" s="497"/>
      <c r="H9" s="499"/>
    </row>
    <row r="10" s="486" customFormat="1" ht="24" customHeight="1" spans="1:2">
      <c r="A10" s="498" t="s">
        <v>10</v>
      </c>
      <c r="B10" s="496">
        <v>1067</v>
      </c>
    </row>
    <row r="11" s="486" customFormat="1" ht="24" customHeight="1" spans="1:2">
      <c r="A11" s="498" t="s">
        <v>11</v>
      </c>
      <c r="B11" s="496">
        <v>637</v>
      </c>
    </row>
    <row r="12" s="486" customFormat="1" ht="24" customHeight="1" spans="1:2">
      <c r="A12" s="498" t="s">
        <v>12</v>
      </c>
      <c r="B12" s="496">
        <v>2426</v>
      </c>
    </row>
    <row r="13" s="486" customFormat="1" ht="24" customHeight="1" spans="1:2">
      <c r="A13" s="498" t="s">
        <v>13</v>
      </c>
      <c r="B13" s="496">
        <v>1355</v>
      </c>
    </row>
    <row r="14" s="486" customFormat="1" ht="24" customHeight="1" spans="1:2">
      <c r="A14" s="498" t="s">
        <v>14</v>
      </c>
      <c r="B14" s="496">
        <v>1300</v>
      </c>
    </row>
    <row r="15" s="486" customFormat="1" ht="24" customHeight="1" spans="1:2">
      <c r="A15" s="498" t="s">
        <v>15</v>
      </c>
      <c r="B15" s="496">
        <v>800</v>
      </c>
    </row>
    <row r="16" s="486" customFormat="1" ht="24" customHeight="1" spans="1:2">
      <c r="A16" s="498" t="s">
        <v>16</v>
      </c>
      <c r="B16" s="496">
        <v>1500</v>
      </c>
    </row>
    <row r="17" s="486" customFormat="1" ht="24" customHeight="1" spans="1:2">
      <c r="A17" s="531" t="s">
        <v>17</v>
      </c>
      <c r="B17" s="532">
        <v>750</v>
      </c>
    </row>
    <row r="18" s="486" customFormat="1" ht="24" customHeight="1" spans="1:2">
      <c r="A18" s="531" t="s">
        <v>18</v>
      </c>
      <c r="B18" s="502">
        <v>1570</v>
      </c>
    </row>
    <row r="19" s="486" customFormat="1" ht="24" customHeight="1" spans="1:2">
      <c r="A19" s="531" t="s">
        <v>19</v>
      </c>
      <c r="B19" s="502">
        <v>3327</v>
      </c>
    </row>
    <row r="20" s="486" customFormat="1" ht="24" customHeight="1" spans="1:2">
      <c r="A20" s="531" t="s">
        <v>20</v>
      </c>
      <c r="B20" s="502">
        <v>0</v>
      </c>
    </row>
    <row r="21" s="486" customFormat="1" ht="24" customHeight="1" spans="1:2">
      <c r="A21" s="531" t="s">
        <v>21</v>
      </c>
      <c r="B21" s="502">
        <v>163</v>
      </c>
    </row>
    <row r="22" s="486" customFormat="1" ht="24" customHeight="1" spans="1:2">
      <c r="A22" s="531" t="s">
        <v>22</v>
      </c>
      <c r="B22" s="502">
        <v>0</v>
      </c>
    </row>
    <row r="23" s="486" customFormat="1" ht="24" customHeight="1" spans="1:2">
      <c r="A23" s="529" t="s">
        <v>23</v>
      </c>
      <c r="B23" s="533">
        <f>SUM(B24:B29)</f>
        <v>43000</v>
      </c>
    </row>
    <row r="24" s="486" customFormat="1" ht="24" customHeight="1" spans="1:2">
      <c r="A24" s="531" t="s">
        <v>24</v>
      </c>
      <c r="B24" s="502">
        <v>2630</v>
      </c>
    </row>
    <row r="25" s="486" customFormat="1" ht="24" customHeight="1" spans="1:2">
      <c r="A25" s="531" t="s">
        <v>25</v>
      </c>
      <c r="B25" s="502">
        <v>2466</v>
      </c>
    </row>
    <row r="26" s="486" customFormat="1" ht="24" customHeight="1" spans="1:2">
      <c r="A26" s="531" t="s">
        <v>26</v>
      </c>
      <c r="B26" s="502">
        <v>3066</v>
      </c>
    </row>
    <row r="27" s="486" customFormat="1" ht="24" customHeight="1" spans="1:2">
      <c r="A27" s="531" t="s">
        <v>27</v>
      </c>
      <c r="B27" s="502">
        <v>0</v>
      </c>
    </row>
    <row r="28" s="486" customFormat="1" ht="24" customHeight="1" spans="1:2">
      <c r="A28" s="534" t="s">
        <v>28</v>
      </c>
      <c r="B28" s="502">
        <v>34566</v>
      </c>
    </row>
    <row r="29" s="486" customFormat="1" ht="24" customHeight="1" spans="1:2">
      <c r="A29" s="531" t="s">
        <v>29</v>
      </c>
      <c r="B29" s="502">
        <v>272</v>
      </c>
    </row>
    <row r="30" s="486" customFormat="1" ht="24" customHeight="1" spans="1:2">
      <c r="A30" s="351" t="s">
        <v>30</v>
      </c>
      <c r="B30" s="533">
        <f>B5+B22</f>
        <v>76700</v>
      </c>
    </row>
    <row r="31" s="528" customFormat="1" ht="24" customHeight="1" spans="1:2">
      <c r="A31" s="535"/>
      <c r="B31" s="535"/>
    </row>
    <row r="32" ht="24" customHeight="1"/>
    <row r="33" ht="24" customHeight="1" spans="2:2">
      <c r="B33" s="506"/>
    </row>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sheetData>
  <sheetProtection formatCells="0" formatColumns="0" formatRows="0" insertRows="0" insertColumns="0" insertHyperlinks="0" deleteColumns="0" deleteRows="0" sort="0" autoFilter="0" pivotTables="0"/>
  <mergeCells count="2">
    <mergeCell ref="A2:B2"/>
    <mergeCell ref="A31:B31"/>
  </mergeCells>
  <printOptions horizontalCentered="1"/>
  <pageMargins left="0.590277777777778" right="0.590277777777778" top="0.786805555555556" bottom="0.786805555555556" header="0.5" footer="0.5"/>
  <pageSetup paperSize="9" scale="94"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C99"/>
  <sheetViews>
    <sheetView workbookViewId="0">
      <selection activeCell="H8" sqref="H8"/>
    </sheetView>
  </sheetViews>
  <sheetFormatPr defaultColWidth="9" defaultRowHeight="14.25" outlineLevelCol="2"/>
  <cols>
    <col min="1" max="1" width="32.125" customWidth="1"/>
    <col min="2" max="3" width="16.75" customWidth="1"/>
  </cols>
  <sheetData>
    <row r="1" s="336" customFormat="1" ht="24" customHeight="1" spans="1:3">
      <c r="A1" s="340" t="s">
        <v>543</v>
      </c>
      <c r="B1" s="341"/>
      <c r="C1" s="342"/>
    </row>
    <row r="2" s="337" customFormat="1" ht="42" customHeight="1" spans="1:3">
      <c r="A2" s="343" t="s">
        <v>544</v>
      </c>
      <c r="B2" s="343"/>
      <c r="C2" s="343"/>
    </row>
    <row r="3" s="338" customFormat="1" ht="27" customHeight="1" spans="1:3">
      <c r="A3" s="344" t="s">
        <v>2</v>
      </c>
      <c r="B3" s="345"/>
      <c r="C3" s="345"/>
    </row>
    <row r="4" s="339" customFormat="1" ht="30" customHeight="1" spans="1:3">
      <c r="A4" s="346" t="s">
        <v>545</v>
      </c>
      <c r="B4" s="347" t="s">
        <v>509</v>
      </c>
      <c r="C4" s="348" t="s">
        <v>510</v>
      </c>
    </row>
    <row r="5" s="339" customFormat="1" ht="33" customHeight="1" spans="1:3">
      <c r="A5" s="349" t="s">
        <v>546</v>
      </c>
      <c r="B5" s="350">
        <v>1937</v>
      </c>
      <c r="C5" s="350">
        <v>1710</v>
      </c>
    </row>
    <row r="6" s="339" customFormat="1" ht="33" customHeight="1" spans="1:3">
      <c r="A6" s="349" t="s">
        <v>547</v>
      </c>
      <c r="B6" s="350">
        <f>5770-482</f>
        <v>5288</v>
      </c>
      <c r="C6" s="350">
        <v>2545</v>
      </c>
    </row>
    <row r="7" s="339" customFormat="1" ht="33" customHeight="1" spans="1:3">
      <c r="A7" s="349" t="s">
        <v>548</v>
      </c>
      <c r="B7" s="350">
        <f>2053-70</f>
        <v>1983</v>
      </c>
      <c r="C7" s="350">
        <v>1449</v>
      </c>
    </row>
    <row r="8" s="339" customFormat="1" ht="33" customHeight="1" spans="1:3">
      <c r="A8" s="349" t="s">
        <v>549</v>
      </c>
      <c r="B8" s="350">
        <v>1914</v>
      </c>
      <c r="C8" s="350">
        <v>1451</v>
      </c>
    </row>
    <row r="9" s="339" customFormat="1" ht="33" customHeight="1" spans="1:3">
      <c r="A9" s="349" t="s">
        <v>550</v>
      </c>
      <c r="B9" s="350">
        <f>1656-31</f>
        <v>1625</v>
      </c>
      <c r="C9" s="350">
        <v>1497</v>
      </c>
    </row>
    <row r="10" s="339" customFormat="1" ht="33" customHeight="1" spans="1:3">
      <c r="A10" s="349" t="s">
        <v>551</v>
      </c>
      <c r="B10" s="350">
        <v>2090</v>
      </c>
      <c r="C10" s="350">
        <v>1812</v>
      </c>
    </row>
    <row r="11" s="339" customFormat="1" ht="33" customHeight="1" spans="1:3">
      <c r="A11" s="349" t="s">
        <v>552</v>
      </c>
      <c r="B11" s="350">
        <f>1465-70</f>
        <v>1395</v>
      </c>
      <c r="C11" s="350">
        <v>1312</v>
      </c>
    </row>
    <row r="12" s="339" customFormat="1" ht="33" customHeight="1" spans="1:3">
      <c r="A12" s="349" t="s">
        <v>553</v>
      </c>
      <c r="B12" s="350">
        <v>1441</v>
      </c>
      <c r="C12" s="350">
        <v>1139</v>
      </c>
    </row>
    <row r="13" s="339" customFormat="1" ht="33" customHeight="1" spans="1:3">
      <c r="A13" s="349" t="s">
        <v>554</v>
      </c>
      <c r="B13" s="350">
        <f>5757-527</f>
        <v>5230</v>
      </c>
      <c r="C13" s="350">
        <v>3906</v>
      </c>
    </row>
    <row r="14" s="339" customFormat="1" ht="33" customHeight="1" spans="1:3">
      <c r="A14" s="349" t="s">
        <v>555</v>
      </c>
      <c r="B14" s="350">
        <v>1861</v>
      </c>
      <c r="C14" s="350">
        <f>1545+1</f>
        <v>1546</v>
      </c>
    </row>
    <row r="15" s="339" customFormat="1" ht="33" customHeight="1" spans="1:3">
      <c r="A15" s="349" t="s">
        <v>556</v>
      </c>
      <c r="B15" s="350">
        <v>1749</v>
      </c>
      <c r="C15" s="350">
        <v>1491</v>
      </c>
    </row>
    <row r="16" s="339" customFormat="1" ht="33" customHeight="1" spans="1:3">
      <c r="A16" s="349" t="s">
        <v>557</v>
      </c>
      <c r="B16" s="350">
        <v>1546</v>
      </c>
      <c r="C16" s="350">
        <v>1378</v>
      </c>
    </row>
    <row r="17" s="339" customFormat="1" ht="33" customHeight="1" spans="1:3">
      <c r="A17" s="349" t="s">
        <v>558</v>
      </c>
      <c r="B17" s="350">
        <f>6122-230</f>
        <v>5892</v>
      </c>
      <c r="C17" s="350"/>
    </row>
    <row r="18" s="339" customFormat="1" ht="35" customHeight="1" spans="1:3">
      <c r="A18" s="351" t="s">
        <v>33</v>
      </c>
      <c r="B18" s="352">
        <f>SUM(B5:B17)</f>
        <v>33951</v>
      </c>
      <c r="C18" s="352">
        <f>SUM(C5:C17)</f>
        <v>21236</v>
      </c>
    </row>
    <row r="19" s="339" customFormat="1" ht="24" customHeight="1"/>
    <row r="20" s="339" customFormat="1" ht="24" customHeight="1"/>
    <row r="21" s="339" customFormat="1" ht="24" customHeight="1"/>
    <row r="22" s="339" customFormat="1" ht="24" customHeight="1"/>
    <row r="23" s="339" customFormat="1"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sheetData>
  <mergeCells count="2">
    <mergeCell ref="A2:C2"/>
    <mergeCell ref="A3:C3"/>
  </mergeCells>
  <printOptions horizontalCentered="1"/>
  <pageMargins left="0.590277777777778" right="0.590277777777778" top="0.786805555555556" bottom="0.786805555555556" header="0.5" footer="0.5"/>
  <pageSetup paperSize="9" orientation="portrait"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G44"/>
  <sheetViews>
    <sheetView showZeros="0" zoomScale="115" zoomScaleNormal="115" workbookViewId="0">
      <pane ySplit="4" topLeftCell="A5" activePane="bottomLeft" state="frozen"/>
      <selection/>
      <selection pane="bottomLeft" activeCell="H13" sqref="H13"/>
    </sheetView>
  </sheetViews>
  <sheetFormatPr defaultColWidth="9" defaultRowHeight="13.5" outlineLevelCol="6"/>
  <cols>
    <col min="1" max="1" width="44.5" style="310" customWidth="1"/>
    <col min="2" max="4" width="16.75" style="116" customWidth="1"/>
    <col min="5" max="5" width="13" style="116" customWidth="1"/>
    <col min="6" max="16384" width="9" style="116"/>
  </cols>
  <sheetData>
    <row r="1" s="307" customFormat="1" ht="24" customHeight="1" spans="1:1">
      <c r="A1" s="311" t="s">
        <v>559</v>
      </c>
    </row>
    <row r="2" s="152" customFormat="1" ht="60" customHeight="1" spans="1:4">
      <c r="A2" s="154" t="s">
        <v>560</v>
      </c>
      <c r="B2" s="154"/>
      <c r="C2" s="154"/>
      <c r="D2" s="154"/>
    </row>
    <row r="3" s="153" customFormat="1" ht="27" customHeight="1" spans="1:3">
      <c r="A3" s="324"/>
      <c r="C3" s="153" t="s">
        <v>561</v>
      </c>
    </row>
    <row r="4" s="321" customFormat="1" ht="33" customHeight="1" spans="1:4">
      <c r="A4" s="320" t="s">
        <v>562</v>
      </c>
      <c r="B4" s="320" t="s">
        <v>509</v>
      </c>
      <c r="C4" s="320" t="s">
        <v>510</v>
      </c>
      <c r="D4" s="320" t="s">
        <v>563</v>
      </c>
    </row>
    <row r="5" s="322" customFormat="1" ht="24" customHeight="1" spans="1:4">
      <c r="A5" s="325" t="s">
        <v>564</v>
      </c>
      <c r="B5" s="326">
        <v>0</v>
      </c>
      <c r="C5" s="327">
        <v>0</v>
      </c>
      <c r="D5" s="328">
        <v>0</v>
      </c>
    </row>
    <row r="6" s="322" customFormat="1" ht="24" customHeight="1" spans="1:7">
      <c r="A6" s="325" t="s">
        <v>565</v>
      </c>
      <c r="B6" s="327">
        <f>SUM(B7:B12)</f>
        <v>2786</v>
      </c>
      <c r="C6" s="329">
        <v>0</v>
      </c>
      <c r="D6" s="328">
        <f>C6/B6</f>
        <v>0</v>
      </c>
      <c r="G6" s="330"/>
    </row>
    <row r="7" s="322" customFormat="1" ht="24" customHeight="1" spans="1:7">
      <c r="A7" s="331" t="s">
        <v>566</v>
      </c>
      <c r="B7" s="327"/>
      <c r="C7" s="329"/>
      <c r="D7" s="328" t="e">
        <f>C7/B7</f>
        <v>#DIV/0!</v>
      </c>
      <c r="G7" s="330"/>
    </row>
    <row r="8" s="322" customFormat="1" ht="24" customHeight="1" spans="1:7">
      <c r="A8" s="331" t="s">
        <v>567</v>
      </c>
      <c r="B8" s="327">
        <v>210</v>
      </c>
      <c r="C8" s="329"/>
      <c r="D8" s="328">
        <f>C8/B8</f>
        <v>0</v>
      </c>
      <c r="G8" s="330"/>
    </row>
    <row r="9" s="322" customFormat="1" ht="24" customHeight="1" spans="1:4">
      <c r="A9" s="331" t="s">
        <v>568</v>
      </c>
      <c r="B9" s="327"/>
      <c r="C9" s="329"/>
      <c r="D9" s="328" t="e">
        <f>C9/B9</f>
        <v>#DIV/0!</v>
      </c>
    </row>
    <row r="10" s="323" customFormat="1" ht="24" customHeight="1" spans="1:5">
      <c r="A10" s="331" t="s">
        <v>569</v>
      </c>
      <c r="B10" s="327">
        <v>1000</v>
      </c>
      <c r="C10" s="332">
        <v>0</v>
      </c>
      <c r="D10" s="328">
        <f>C10/B10</f>
        <v>0</v>
      </c>
      <c r="E10" s="333"/>
    </row>
    <row r="11" s="323" customFormat="1" ht="24" customHeight="1" spans="1:5">
      <c r="A11" s="331" t="s">
        <v>570</v>
      </c>
      <c r="B11" s="327">
        <v>1576</v>
      </c>
      <c r="C11" s="332"/>
      <c r="D11" s="328"/>
      <c r="E11" s="333"/>
    </row>
    <row r="12" s="116" customFormat="1" ht="24" customHeight="1" spans="1:4">
      <c r="A12" s="331" t="s">
        <v>571</v>
      </c>
      <c r="B12" s="327"/>
      <c r="C12" s="332"/>
      <c r="D12" s="328" t="e">
        <f>C12/B12</f>
        <v>#DIV/0!</v>
      </c>
    </row>
    <row r="13" s="116" customFormat="1" ht="24" customHeight="1" spans="1:4">
      <c r="A13" s="331"/>
      <c r="B13" s="327"/>
      <c r="C13" s="332"/>
      <c r="D13" s="328"/>
    </row>
    <row r="14" s="116" customFormat="1" ht="24" customHeight="1" spans="1:4">
      <c r="A14" s="320" t="s">
        <v>572</v>
      </c>
      <c r="B14" s="327">
        <f>B15+B16</f>
        <v>2786</v>
      </c>
      <c r="C14" s="329">
        <v>0</v>
      </c>
      <c r="D14" s="334"/>
    </row>
    <row r="15" s="116" customFormat="1" ht="24" customHeight="1" spans="1:4">
      <c r="A15" s="320" t="s">
        <v>573</v>
      </c>
      <c r="B15" s="327">
        <f>B5</f>
        <v>0</v>
      </c>
      <c r="C15" s="326">
        <v>0</v>
      </c>
      <c r="D15" s="334"/>
    </row>
    <row r="16" s="116" customFormat="1" ht="24" customHeight="1" spans="1:4">
      <c r="A16" s="320" t="s">
        <v>574</v>
      </c>
      <c r="B16" s="327">
        <f>B6</f>
        <v>2786</v>
      </c>
      <c r="C16" s="329">
        <v>0</v>
      </c>
      <c r="D16" s="328">
        <v>0</v>
      </c>
    </row>
    <row r="17" s="116" customFormat="1" ht="24" customHeight="1" spans="1:4">
      <c r="A17" s="310"/>
      <c r="B17" s="317"/>
      <c r="C17" s="317"/>
      <c r="D17" s="335"/>
    </row>
    <row r="18" s="116" customFormat="1" ht="24" customHeight="1" spans="1:4">
      <c r="A18" s="310"/>
      <c r="B18" s="317"/>
      <c r="C18" s="317"/>
      <c r="D18" s="335"/>
    </row>
    <row r="19" s="116" customFormat="1" ht="24" customHeight="1" spans="1:4">
      <c r="A19" s="310"/>
      <c r="B19" s="317"/>
      <c r="C19" s="317"/>
      <c r="D19" s="335"/>
    </row>
    <row r="20" s="116" customFormat="1" ht="24" customHeight="1" spans="1:4">
      <c r="A20" s="310"/>
      <c r="B20" s="317"/>
      <c r="C20" s="317"/>
      <c r="D20" s="335"/>
    </row>
    <row r="21" s="116" customFormat="1" ht="24" customHeight="1" spans="1:4">
      <c r="A21" s="310"/>
      <c r="B21" s="317"/>
      <c r="C21" s="317"/>
      <c r="D21" s="335"/>
    </row>
    <row r="22" s="116" customFormat="1" ht="24" customHeight="1" spans="1:4">
      <c r="A22" s="310"/>
      <c r="B22" s="317"/>
      <c r="C22" s="317"/>
      <c r="D22" s="335"/>
    </row>
    <row r="23" s="116" customFormat="1" ht="24" customHeight="1" spans="1:4">
      <c r="A23" s="310"/>
      <c r="B23" s="317"/>
      <c r="C23" s="317"/>
      <c r="D23" s="317"/>
    </row>
    <row r="24" s="116" customFormat="1" ht="24" customHeight="1" spans="1:4">
      <c r="A24" s="310"/>
      <c r="B24" s="317"/>
      <c r="C24" s="317"/>
      <c r="D24" s="317"/>
    </row>
    <row r="25" s="116" customFormat="1" ht="24" customHeight="1" spans="1:4">
      <c r="A25" s="310"/>
      <c r="B25" s="317"/>
      <c r="C25" s="317"/>
      <c r="D25" s="317"/>
    </row>
    <row r="26" s="116" customFormat="1" ht="24" customHeight="1" spans="1:4">
      <c r="A26" s="310"/>
      <c r="B26" s="317"/>
      <c r="C26" s="317"/>
      <c r="D26" s="317"/>
    </row>
    <row r="27" s="116" customFormat="1" ht="24" customHeight="1" spans="1:4">
      <c r="A27" s="310"/>
      <c r="B27" s="317"/>
      <c r="C27" s="317"/>
      <c r="D27" s="317"/>
    </row>
    <row r="28" s="116" customFormat="1" ht="24" customHeight="1" spans="1:4">
      <c r="A28" s="310"/>
      <c r="B28" s="317"/>
      <c r="C28" s="317"/>
      <c r="D28" s="317"/>
    </row>
    <row r="29" s="116" customFormat="1" ht="24" customHeight="1" spans="1:4">
      <c r="A29" s="310"/>
      <c r="B29" s="317"/>
      <c r="C29" s="317"/>
      <c r="D29" s="317"/>
    </row>
    <row r="30" s="116" customFormat="1" ht="24" customHeight="1" spans="1:4">
      <c r="A30" s="310"/>
      <c r="B30" s="317"/>
      <c r="C30" s="317"/>
      <c r="D30" s="317"/>
    </row>
    <row r="31" s="116" customFormat="1" ht="24" customHeight="1" spans="1:4">
      <c r="A31" s="310"/>
      <c r="B31" s="317"/>
      <c r="C31" s="317"/>
      <c r="D31" s="317"/>
    </row>
    <row r="32" s="116" customFormat="1" ht="24" customHeight="1" spans="1:4">
      <c r="A32" s="310"/>
      <c r="B32" s="317"/>
      <c r="C32" s="317"/>
      <c r="D32" s="317"/>
    </row>
    <row r="33" s="116" customFormat="1" ht="24" customHeight="1" spans="1:4">
      <c r="A33" s="310"/>
      <c r="B33" s="317"/>
      <c r="C33" s="317"/>
      <c r="D33" s="317"/>
    </row>
    <row r="34" s="116" customFormat="1" ht="24" customHeight="1" spans="1:1">
      <c r="A34" s="310"/>
    </row>
    <row r="35" s="116" customFormat="1" ht="24" customHeight="1" spans="1:1">
      <c r="A35" s="310"/>
    </row>
    <row r="36" s="116" customFormat="1" ht="24" customHeight="1" spans="1:1">
      <c r="A36" s="310"/>
    </row>
    <row r="37" s="116" customFormat="1" ht="24" customHeight="1" spans="1:1">
      <c r="A37" s="310"/>
    </row>
    <row r="38" s="116" customFormat="1" ht="24" customHeight="1" spans="1:1">
      <c r="A38" s="310"/>
    </row>
    <row r="39" s="116" customFormat="1" ht="24" customHeight="1" spans="1:1">
      <c r="A39" s="310"/>
    </row>
    <row r="40" s="116" customFormat="1" ht="24" customHeight="1" spans="1:1">
      <c r="A40" s="310"/>
    </row>
    <row r="41" s="116" customFormat="1" ht="24" customHeight="1" spans="1:1">
      <c r="A41" s="310"/>
    </row>
    <row r="42" s="116" customFormat="1" ht="24" customHeight="1" spans="1:1">
      <c r="A42" s="310"/>
    </row>
    <row r="43" s="116" customFormat="1" ht="24" customHeight="1" spans="1:1">
      <c r="A43" s="310"/>
    </row>
    <row r="44" ht="24" customHeight="1"/>
  </sheetData>
  <mergeCells count="2">
    <mergeCell ref="A2:D2"/>
    <mergeCell ref="C3:D3"/>
  </mergeCells>
  <printOptions horizontalCentered="1"/>
  <pageMargins left="0.590277777777778" right="0.590277777777778" top="0.786805555555556" bottom="0.786805555555556" header="0.5" footer="0.5"/>
  <pageSetup paperSize="9" scale="89" fitToHeight="0" orientation="portrait"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J92"/>
  <sheetViews>
    <sheetView workbookViewId="0">
      <selection activeCell="L9" sqref="L9"/>
    </sheetView>
  </sheetViews>
  <sheetFormatPr defaultColWidth="9" defaultRowHeight="13.5"/>
  <cols>
    <col min="1" max="1" width="30" style="116" customWidth="1"/>
    <col min="2" max="3" width="5.625" style="116" customWidth="1"/>
    <col min="4" max="4" width="10.625" style="116" customWidth="1"/>
    <col min="5" max="5" width="6.375" style="116" customWidth="1"/>
    <col min="6" max="6" width="6.75" style="116" customWidth="1"/>
    <col min="7" max="7" width="9.625" style="116" customWidth="1"/>
    <col min="8" max="8" width="8.25" style="116" customWidth="1"/>
    <col min="9" max="9" width="9.625" style="116" customWidth="1"/>
    <col min="10" max="10" width="10.625" style="116" customWidth="1"/>
    <col min="11" max="11" width="9" style="116"/>
    <col min="12" max="12" width="11.875" style="116" customWidth="1"/>
    <col min="13" max="16384" width="9" style="116"/>
  </cols>
  <sheetData>
    <row r="1" s="307" customFormat="1" ht="24" customHeight="1" spans="1:1">
      <c r="A1" s="311" t="s">
        <v>575</v>
      </c>
    </row>
    <row r="2" s="152" customFormat="1" ht="42" customHeight="1" spans="1:1">
      <c r="A2" s="152" t="s">
        <v>576</v>
      </c>
    </row>
    <row r="3" s="153" customFormat="1" ht="27" customHeight="1" spans="10:10">
      <c r="J3" s="153" t="s">
        <v>2</v>
      </c>
    </row>
    <row r="4" s="308" customFormat="1" ht="30" customHeight="1" spans="1:10">
      <c r="A4" s="19" t="s">
        <v>577</v>
      </c>
      <c r="B4" s="19" t="s">
        <v>578</v>
      </c>
      <c r="C4" s="19" t="s">
        <v>579</v>
      </c>
      <c r="D4" s="19" t="s">
        <v>580</v>
      </c>
      <c r="E4" s="19" t="s">
        <v>581</v>
      </c>
      <c r="F4" s="19"/>
      <c r="G4" s="19"/>
      <c r="H4" s="19" t="s">
        <v>582</v>
      </c>
      <c r="I4" s="19"/>
      <c r="J4" s="19" t="s">
        <v>583</v>
      </c>
    </row>
    <row r="5" s="308" customFormat="1" ht="32" customHeight="1" spans="1:10">
      <c r="A5" s="19"/>
      <c r="B5" s="19"/>
      <c r="C5" s="19"/>
      <c r="D5" s="19"/>
      <c r="E5" s="19" t="s">
        <v>584</v>
      </c>
      <c r="F5" s="19" t="s">
        <v>585</v>
      </c>
      <c r="G5" s="19" t="s">
        <v>586</v>
      </c>
      <c r="H5" s="19" t="s">
        <v>587</v>
      </c>
      <c r="I5" s="19" t="s">
        <v>588</v>
      </c>
      <c r="J5" s="19"/>
    </row>
    <row r="6" s="309" customFormat="1" ht="24" customHeight="1" spans="1:10">
      <c r="A6" s="37" t="s">
        <v>589</v>
      </c>
      <c r="B6" s="37"/>
      <c r="C6" s="37"/>
      <c r="D6" s="37"/>
      <c r="E6" s="38"/>
      <c r="F6" s="38"/>
      <c r="G6" s="38"/>
      <c r="H6" s="37"/>
      <c r="I6" s="37"/>
      <c r="J6" s="318"/>
    </row>
    <row r="7" s="310" customFormat="1" ht="24" customHeight="1" spans="1:10">
      <c r="A7" s="312" t="s">
        <v>590</v>
      </c>
      <c r="B7" s="16"/>
      <c r="C7" s="20"/>
      <c r="D7" s="313" t="s">
        <v>591</v>
      </c>
      <c r="E7" s="314"/>
      <c r="F7" s="41"/>
      <c r="G7" s="314"/>
      <c r="H7" s="20"/>
      <c r="I7" s="94"/>
      <c r="J7" s="319"/>
    </row>
    <row r="8" s="310" customFormat="1" ht="24" customHeight="1" spans="1:10">
      <c r="A8" s="312" t="s">
        <v>592</v>
      </c>
      <c r="B8" s="16"/>
      <c r="C8" s="315"/>
      <c r="D8" s="40"/>
      <c r="E8" s="315"/>
      <c r="F8" s="315"/>
      <c r="G8" s="315"/>
      <c r="H8" s="40"/>
      <c r="I8" s="40"/>
      <c r="J8" s="319"/>
    </row>
    <row r="9" s="309" customFormat="1" ht="24" customHeight="1" spans="1:10">
      <c r="A9" s="37" t="s">
        <v>593</v>
      </c>
      <c r="B9" s="37"/>
      <c r="C9" s="37"/>
      <c r="D9" s="37"/>
      <c r="E9" s="38"/>
      <c r="F9" s="38"/>
      <c r="G9" s="38"/>
      <c r="H9" s="37"/>
      <c r="I9" s="37"/>
      <c r="J9" s="318"/>
    </row>
    <row r="10" s="310" customFormat="1" ht="24" customHeight="1" spans="1:10">
      <c r="A10" s="312" t="s">
        <v>590</v>
      </c>
      <c r="B10" s="16"/>
      <c r="C10" s="20"/>
      <c r="D10" s="40"/>
      <c r="E10" s="314"/>
      <c r="F10" s="41"/>
      <c r="G10" s="314"/>
      <c r="H10" s="20"/>
      <c r="I10" s="94"/>
      <c r="J10" s="319"/>
    </row>
    <row r="11" s="310" customFormat="1" ht="24" customHeight="1" spans="1:10">
      <c r="A11" s="312" t="s">
        <v>592</v>
      </c>
      <c r="B11" s="16"/>
      <c r="C11" s="20"/>
      <c r="D11" s="40"/>
      <c r="E11" s="314"/>
      <c r="F11" s="41"/>
      <c r="G11" s="314"/>
      <c r="H11" s="20"/>
      <c r="I11" s="94"/>
      <c r="J11" s="319"/>
    </row>
    <row r="12" s="309" customFormat="1" ht="24" customHeight="1" spans="1:10">
      <c r="A12" s="37" t="s">
        <v>594</v>
      </c>
      <c r="B12" s="37"/>
      <c r="C12" s="37"/>
      <c r="D12" s="37"/>
      <c r="E12" s="38"/>
      <c r="F12" s="38"/>
      <c r="G12" s="38"/>
      <c r="H12" s="37"/>
      <c r="I12" s="37"/>
      <c r="J12" s="318"/>
    </row>
    <row r="13" s="310" customFormat="1" ht="24" customHeight="1" spans="1:10">
      <c r="A13" s="312" t="s">
        <v>590</v>
      </c>
      <c r="B13" s="16"/>
      <c r="C13" s="20"/>
      <c r="D13" s="40"/>
      <c r="E13" s="314"/>
      <c r="F13" s="41"/>
      <c r="G13" s="314"/>
      <c r="H13" s="20"/>
      <c r="I13" s="94"/>
      <c r="J13" s="319"/>
    </row>
    <row r="14" s="310" customFormat="1" ht="24" customHeight="1" spans="1:10">
      <c r="A14" s="312" t="s">
        <v>592</v>
      </c>
      <c r="B14" s="16"/>
      <c r="C14" s="20"/>
      <c r="D14" s="40"/>
      <c r="E14" s="314"/>
      <c r="F14" s="41"/>
      <c r="G14" s="314"/>
      <c r="H14" s="20"/>
      <c r="I14" s="94"/>
      <c r="J14" s="319"/>
    </row>
    <row r="15" s="310" customFormat="1" ht="24" customHeight="1" spans="1:10">
      <c r="A15" s="40"/>
      <c r="B15" s="16"/>
      <c r="C15" s="315"/>
      <c r="D15" s="40"/>
      <c r="E15" s="315"/>
      <c r="F15" s="315"/>
      <c r="G15" s="315"/>
      <c r="H15" s="40"/>
      <c r="I15" s="40"/>
      <c r="J15" s="319"/>
    </row>
    <row r="16" s="308" customFormat="1" ht="24" customHeight="1" spans="1:10">
      <c r="A16" s="19" t="s">
        <v>595</v>
      </c>
      <c r="B16" s="19"/>
      <c r="C16" s="19"/>
      <c r="D16" s="37"/>
      <c r="E16" s="38"/>
      <c r="F16" s="38"/>
      <c r="G16" s="38"/>
      <c r="H16" s="19"/>
      <c r="I16" s="19"/>
      <c r="J16" s="320"/>
    </row>
    <row r="17" s="310" customFormat="1" ht="24" customHeight="1" spans="4:7">
      <c r="D17" s="316"/>
      <c r="E17" s="316"/>
      <c r="F17" s="316"/>
      <c r="G17" s="316"/>
    </row>
    <row r="18" s="310" customFormat="1" ht="24" customHeight="1" spans="4:7">
      <c r="D18" s="317"/>
      <c r="E18" s="317"/>
      <c r="F18" s="317"/>
      <c r="G18" s="317"/>
    </row>
    <row r="19" s="310" customFormat="1" ht="24" customHeight="1" spans="4:7">
      <c r="D19" s="317"/>
      <c r="E19" s="317"/>
      <c r="F19" s="317"/>
      <c r="G19" s="317"/>
    </row>
    <row r="20" s="310" customFormat="1" ht="24" customHeight="1" spans="4:7">
      <c r="D20" s="317"/>
      <c r="E20" s="317"/>
      <c r="F20" s="317"/>
      <c r="G20" s="317"/>
    </row>
    <row r="21" ht="24" customHeight="1" spans="4:7">
      <c r="D21" s="317"/>
      <c r="E21" s="317"/>
      <c r="F21" s="317"/>
      <c r="G21" s="317"/>
    </row>
    <row r="22" ht="24" customHeight="1" spans="4:7">
      <c r="D22" s="317"/>
      <c r="E22" s="317"/>
      <c r="F22" s="317"/>
      <c r="G22" s="317"/>
    </row>
    <row r="23" ht="24" customHeight="1" spans="4:7">
      <c r="D23" s="317"/>
      <c r="E23" s="317"/>
      <c r="F23" s="317"/>
      <c r="G23" s="317"/>
    </row>
    <row r="24" ht="24" customHeight="1" spans="4:7">
      <c r="D24" s="317"/>
      <c r="E24" s="317"/>
      <c r="F24" s="317"/>
      <c r="G24" s="317"/>
    </row>
    <row r="25" ht="24" customHeight="1" spans="4:7">
      <c r="D25" s="317"/>
      <c r="E25" s="317"/>
      <c r="F25" s="317"/>
      <c r="G25" s="317"/>
    </row>
    <row r="26" ht="24" customHeight="1" spans="4:7">
      <c r="D26" s="317"/>
      <c r="E26" s="317"/>
      <c r="F26" s="317"/>
      <c r="G26" s="317"/>
    </row>
    <row r="27" ht="24" customHeight="1" spans="4:7">
      <c r="D27" s="317"/>
      <c r="E27" s="317"/>
      <c r="F27" s="317"/>
      <c r="G27" s="317"/>
    </row>
    <row r="28" ht="24" customHeight="1" spans="4:7">
      <c r="D28" s="317"/>
      <c r="E28" s="317"/>
      <c r="F28" s="317"/>
      <c r="G28" s="317"/>
    </row>
    <row r="29" ht="24" customHeight="1" spans="4:7">
      <c r="D29" s="317"/>
      <c r="E29" s="317"/>
      <c r="F29" s="317"/>
      <c r="G29" s="317"/>
    </row>
    <row r="30" ht="24" customHeight="1" spans="4:7">
      <c r="D30" s="317"/>
      <c r="E30" s="317"/>
      <c r="F30" s="317"/>
      <c r="G30" s="317"/>
    </row>
    <row r="31" ht="24" customHeight="1" spans="4:7">
      <c r="D31" s="317"/>
      <c r="E31" s="317"/>
      <c r="F31" s="317"/>
      <c r="G31" s="317"/>
    </row>
    <row r="32" ht="24" customHeight="1" spans="4:7">
      <c r="D32" s="317"/>
      <c r="E32" s="317"/>
      <c r="F32" s="317"/>
      <c r="G32" s="317"/>
    </row>
    <row r="33" ht="24" customHeight="1" spans="4:7">
      <c r="D33" s="317"/>
      <c r="E33" s="317"/>
      <c r="F33" s="317"/>
      <c r="G33" s="317"/>
    </row>
    <row r="34" ht="24" customHeight="1" spans="4:7">
      <c r="D34" s="317"/>
      <c r="E34" s="317"/>
      <c r="F34" s="317"/>
      <c r="G34" s="317"/>
    </row>
    <row r="35" ht="24" customHeight="1" spans="4:7">
      <c r="D35" s="317"/>
      <c r="E35" s="317"/>
      <c r="F35" s="317"/>
      <c r="G35" s="317"/>
    </row>
    <row r="36" ht="24" customHeight="1" spans="4:7">
      <c r="D36" s="317"/>
      <c r="E36" s="317"/>
      <c r="F36" s="317"/>
      <c r="G36" s="317"/>
    </row>
    <row r="37" ht="24" customHeight="1" spans="4:7">
      <c r="D37" s="317"/>
      <c r="E37" s="317"/>
      <c r="F37" s="317"/>
      <c r="G37" s="317"/>
    </row>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sheetData>
  <mergeCells count="8">
    <mergeCell ref="A2:J2"/>
    <mergeCell ref="E4:G4"/>
    <mergeCell ref="H4:I4"/>
    <mergeCell ref="A4:A5"/>
    <mergeCell ref="B4:B5"/>
    <mergeCell ref="C4:C5"/>
    <mergeCell ref="D4:D5"/>
    <mergeCell ref="J4:J5"/>
  </mergeCells>
  <printOptions horizontalCentered="1"/>
  <pageMargins left="0.590277777777778" right="0.590277777777778" top="0.786805555555556" bottom="0.786805555555556" header="0.5" footer="0.5"/>
  <pageSetup paperSize="9" scale="82" orientation="portrait"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B89"/>
  <sheetViews>
    <sheetView showGridLines="0" showZeros="0" workbookViewId="0">
      <selection activeCell="E26" sqref="E26"/>
    </sheetView>
  </sheetViews>
  <sheetFormatPr defaultColWidth="6.875" defaultRowHeight="15.95" customHeight="1" outlineLevelCol="1"/>
  <cols>
    <col min="1" max="1" width="57.625" style="286" customWidth="1"/>
    <col min="2" max="2" width="25.625" style="305" customWidth="1"/>
    <col min="3" max="4" width="6.875" style="286"/>
    <col min="5" max="5" width="24.5" style="286" customWidth="1"/>
    <col min="6" max="253" width="6.875" style="286"/>
    <col min="254" max="16384" width="6.875" style="116"/>
  </cols>
  <sheetData>
    <row r="1" s="281" customFormat="1" ht="24" customHeight="1" spans="1:2">
      <c r="A1" s="287" t="s">
        <v>596</v>
      </c>
      <c r="B1" s="288"/>
    </row>
    <row r="2" s="282" customFormat="1" ht="42" customHeight="1" spans="1:2">
      <c r="A2" s="289" t="s">
        <v>597</v>
      </c>
      <c r="B2" s="290"/>
    </row>
    <row r="3" s="283" customFormat="1" ht="27" customHeight="1" spans="2:2">
      <c r="B3" s="306" t="s">
        <v>2</v>
      </c>
    </row>
    <row r="4" s="284" customFormat="1" ht="26" customHeight="1" spans="1:2">
      <c r="A4" s="248" t="s">
        <v>3</v>
      </c>
      <c r="B4" s="275" t="s">
        <v>4</v>
      </c>
    </row>
    <row r="5" s="284" customFormat="1" ht="24" customHeight="1" spans="1:2">
      <c r="A5" s="292" t="s">
        <v>598</v>
      </c>
      <c r="B5" s="293">
        <f>SUM(B6:B19)</f>
        <v>63659</v>
      </c>
    </row>
    <row r="6" s="285" customFormat="1" ht="24" customHeight="1" spans="1:2">
      <c r="A6" s="294" t="s">
        <v>599</v>
      </c>
      <c r="B6" s="295"/>
    </row>
    <row r="7" s="285" customFormat="1" ht="24" customHeight="1" spans="1:2">
      <c r="A7" s="294" t="s">
        <v>600</v>
      </c>
      <c r="B7" s="295"/>
    </row>
    <row r="8" s="285" customFormat="1" ht="24" customHeight="1" spans="1:2">
      <c r="A8" s="294" t="s">
        <v>601</v>
      </c>
      <c r="B8" s="295">
        <v>3123</v>
      </c>
    </row>
    <row r="9" s="285" customFormat="1" ht="24" customHeight="1" spans="1:2">
      <c r="A9" s="294" t="s">
        <v>602</v>
      </c>
      <c r="B9" s="296">
        <v>100</v>
      </c>
    </row>
    <row r="10" s="285" customFormat="1" ht="24" customHeight="1" spans="1:2">
      <c r="A10" s="294" t="s">
        <v>603</v>
      </c>
      <c r="B10" s="296">
        <v>59236</v>
      </c>
    </row>
    <row r="11" s="285" customFormat="1" ht="24" customHeight="1" spans="1:2">
      <c r="A11" s="294" t="s">
        <v>604</v>
      </c>
      <c r="B11" s="296"/>
    </row>
    <row r="12" s="285" customFormat="1" ht="24" customHeight="1" spans="1:2">
      <c r="A12" s="294" t="s">
        <v>605</v>
      </c>
      <c r="B12" s="296"/>
    </row>
    <row r="13" s="285" customFormat="1" ht="24" customHeight="1" spans="1:2">
      <c r="A13" s="294" t="s">
        <v>606</v>
      </c>
      <c r="B13" s="296">
        <v>600</v>
      </c>
    </row>
    <row r="14" s="285" customFormat="1" ht="24" customHeight="1" spans="1:2">
      <c r="A14" s="294" t="s">
        <v>607</v>
      </c>
      <c r="B14" s="296"/>
    </row>
    <row r="15" s="285" customFormat="1" ht="24" customHeight="1" spans="1:2">
      <c r="A15" s="294" t="s">
        <v>608</v>
      </c>
      <c r="B15" s="296"/>
    </row>
    <row r="16" s="285" customFormat="1" ht="24" customHeight="1" spans="1:2">
      <c r="A16" s="294" t="s">
        <v>609</v>
      </c>
      <c r="B16" s="296"/>
    </row>
    <row r="17" s="285" customFormat="1" ht="24" customHeight="1" spans="1:2">
      <c r="A17" s="294" t="s">
        <v>610</v>
      </c>
      <c r="B17" s="296">
        <v>600</v>
      </c>
    </row>
    <row r="18" s="285" customFormat="1" ht="24" customHeight="1" spans="1:2">
      <c r="A18" s="294" t="s">
        <v>611</v>
      </c>
      <c r="B18" s="297"/>
    </row>
    <row r="19" s="285" customFormat="1" ht="24" customHeight="1" spans="1:2">
      <c r="A19" s="294" t="s">
        <v>612</v>
      </c>
      <c r="B19" s="297"/>
    </row>
    <row r="20" s="284" customFormat="1" ht="24" customHeight="1" spans="1:2">
      <c r="A20" s="292" t="s">
        <v>613</v>
      </c>
      <c r="B20" s="280">
        <f>SUM(B21:B26)</f>
        <v>14341</v>
      </c>
    </row>
    <row r="21" s="285" customFormat="1" ht="24" customHeight="1" spans="1:2">
      <c r="A21" s="294" t="s">
        <v>614</v>
      </c>
      <c r="B21" s="297"/>
    </row>
    <row r="22" s="285" customFormat="1" ht="24" customHeight="1" spans="1:2">
      <c r="A22" s="294" t="s">
        <v>615</v>
      </c>
      <c r="B22" s="297"/>
    </row>
    <row r="23" s="285" customFormat="1" ht="24" customHeight="1" spans="1:2">
      <c r="A23" s="294" t="s">
        <v>616</v>
      </c>
      <c r="B23" s="296"/>
    </row>
    <row r="24" s="285" customFormat="1" ht="24" customHeight="1" spans="1:2">
      <c r="A24" s="294" t="s">
        <v>617</v>
      </c>
      <c r="B24" s="297"/>
    </row>
    <row r="25" s="285" customFormat="1" ht="24" customHeight="1" spans="1:2">
      <c r="A25" s="294" t="s">
        <v>618</v>
      </c>
      <c r="B25" s="297"/>
    </row>
    <row r="26" s="285" customFormat="1" ht="24" customHeight="1" spans="1:2">
      <c r="A26" s="294" t="s">
        <v>619</v>
      </c>
      <c r="B26" s="296">
        <v>14341</v>
      </c>
    </row>
    <row r="27" s="285" customFormat="1" ht="24" customHeight="1" spans="1:2">
      <c r="A27" s="298"/>
      <c r="B27" s="296"/>
    </row>
    <row r="28" s="284" customFormat="1" ht="24" customHeight="1" spans="1:2">
      <c r="A28" s="248" t="s">
        <v>620</v>
      </c>
      <c r="B28" s="280">
        <f>B5+B20</f>
        <v>78000</v>
      </c>
    </row>
    <row r="29" s="304" customFormat="1" ht="24" customHeight="1" spans="1:2">
      <c r="A29" s="286"/>
      <c r="B29" s="305"/>
    </row>
    <row r="30" ht="24" customHeight="1"/>
    <row r="31" ht="24" customHeight="1"/>
    <row r="32" ht="24" customHeight="1"/>
    <row r="33" ht="24" customHeight="1"/>
    <row r="34" ht="24" customHeight="1"/>
    <row r="35" ht="24" customHeight="1"/>
    <row r="36" ht="24" customHeight="1"/>
    <row r="37" ht="24" customHeight="1" spans="1:1">
      <c r="A37" s="303"/>
    </row>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sheetData>
  <mergeCells count="1">
    <mergeCell ref="A2:B2"/>
  </mergeCells>
  <printOptions horizontalCentered="1"/>
  <pageMargins left="0.590277777777778" right="0.590277777777778" top="0.786805555555556" bottom="0.786805555555556" header="0.5" footer="0.5"/>
  <pageSetup paperSize="9" fitToHeight="0" orientation="portrait"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B96"/>
  <sheetViews>
    <sheetView showGridLines="0" showZeros="0" workbookViewId="0">
      <pane ySplit="4" topLeftCell="A14" activePane="bottomLeft" state="frozen"/>
      <selection/>
      <selection pane="bottomLeft" activeCell="F18" sqref="F18"/>
    </sheetView>
  </sheetViews>
  <sheetFormatPr defaultColWidth="9" defaultRowHeight="15.95" customHeight="1" outlineLevelCol="1"/>
  <cols>
    <col min="1" max="1" width="60.625" style="286" customWidth="1"/>
    <col min="2" max="2" width="20.625" style="286" customWidth="1"/>
    <col min="3" max="3" width="11.875" style="286" customWidth="1"/>
    <col min="4" max="255" width="9" style="286"/>
    <col min="256" max="16384" width="9" style="116"/>
  </cols>
  <sheetData>
    <row r="1" s="281" customFormat="1" ht="24" customHeight="1" spans="1:2">
      <c r="A1" s="287" t="s">
        <v>621</v>
      </c>
      <c r="B1" s="288"/>
    </row>
    <row r="2" s="282" customFormat="1" ht="42" customHeight="1" spans="1:2">
      <c r="A2" s="289" t="s">
        <v>622</v>
      </c>
      <c r="B2" s="290"/>
    </row>
    <row r="3" s="283" customFormat="1" ht="27" customHeight="1" spans="2:2">
      <c r="B3" s="291" t="s">
        <v>2</v>
      </c>
    </row>
    <row r="4" s="284" customFormat="1" ht="23" customHeight="1" spans="1:2">
      <c r="A4" s="248" t="s">
        <v>3</v>
      </c>
      <c r="B4" s="275" t="s">
        <v>4</v>
      </c>
    </row>
    <row r="5" s="284" customFormat="1" ht="23" customHeight="1" spans="1:2">
      <c r="A5" s="266" t="s">
        <v>623</v>
      </c>
      <c r="B5" s="278"/>
    </row>
    <row r="6" s="284" customFormat="1" ht="23" customHeight="1" spans="1:2">
      <c r="A6" s="132" t="s">
        <v>624</v>
      </c>
      <c r="B6" s="279"/>
    </row>
    <row r="7" s="284" customFormat="1" ht="23" customHeight="1" spans="1:2">
      <c r="A7" s="266" t="s">
        <v>625</v>
      </c>
      <c r="B7" s="278">
        <f>SUM(B8:B10)</f>
        <v>0</v>
      </c>
    </row>
    <row r="8" s="284" customFormat="1" ht="23" customHeight="1" spans="1:2">
      <c r="A8" s="132" t="s">
        <v>626</v>
      </c>
      <c r="B8" s="279"/>
    </row>
    <row r="9" s="284" customFormat="1" ht="23" customHeight="1" spans="1:2">
      <c r="A9" s="132" t="s">
        <v>627</v>
      </c>
      <c r="B9" s="279"/>
    </row>
    <row r="10" s="285" customFormat="1" ht="23" customHeight="1" spans="1:2">
      <c r="A10" s="132" t="s">
        <v>628</v>
      </c>
      <c r="B10" s="279"/>
    </row>
    <row r="11" s="284" customFormat="1" ht="23" customHeight="1" spans="1:2">
      <c r="A11" s="266" t="s">
        <v>629</v>
      </c>
      <c r="B11" s="278">
        <f>SUM(B12:B12)</f>
        <v>0</v>
      </c>
    </row>
    <row r="12" s="285" customFormat="1" ht="23" customHeight="1" spans="1:2">
      <c r="A12" s="132" t="s">
        <v>630</v>
      </c>
      <c r="B12" s="279"/>
    </row>
    <row r="13" s="284" customFormat="1" ht="23" customHeight="1" spans="1:2">
      <c r="A13" s="266" t="s">
        <v>631</v>
      </c>
      <c r="B13" s="278"/>
    </row>
    <row r="14" s="285" customFormat="1" ht="23" customHeight="1" spans="1:2">
      <c r="A14" s="132" t="s">
        <v>632</v>
      </c>
      <c r="B14" s="279"/>
    </row>
    <row r="15" s="284" customFormat="1" ht="23" customHeight="1" spans="1:2">
      <c r="A15" s="266" t="s">
        <v>633</v>
      </c>
      <c r="B15" s="278">
        <f>SUM(B16:B26)</f>
        <v>52663</v>
      </c>
    </row>
    <row r="16" s="285" customFormat="1" ht="23" customHeight="1" spans="1:2">
      <c r="A16" s="132" t="s">
        <v>634</v>
      </c>
      <c r="B16" s="279">
        <v>45077</v>
      </c>
    </row>
    <row r="17" s="285" customFormat="1" ht="23" customHeight="1" spans="1:2">
      <c r="A17" s="132" t="s">
        <v>635</v>
      </c>
      <c r="B17" s="279">
        <v>3123</v>
      </c>
    </row>
    <row r="18" s="285" customFormat="1" ht="23" customHeight="1" spans="1:2">
      <c r="A18" s="132" t="s">
        <v>636</v>
      </c>
      <c r="B18" s="279">
        <v>100</v>
      </c>
    </row>
    <row r="19" s="285" customFormat="1" ht="23" customHeight="1" spans="1:2">
      <c r="A19" s="132" t="s">
        <v>637</v>
      </c>
      <c r="B19" s="279">
        <v>608</v>
      </c>
    </row>
    <row r="20" s="285" customFormat="1" ht="23" customHeight="1" spans="1:2">
      <c r="A20" s="132" t="s">
        <v>638</v>
      </c>
      <c r="B20" s="279">
        <v>625</v>
      </c>
    </row>
    <row r="21" s="285" customFormat="1" ht="23" customHeight="1" spans="1:2">
      <c r="A21" s="132" t="s">
        <v>639</v>
      </c>
      <c r="B21" s="279"/>
    </row>
    <row r="22" s="285" customFormat="1" ht="23" customHeight="1" spans="1:2">
      <c r="A22" s="132" t="s">
        <v>640</v>
      </c>
      <c r="B22" s="279"/>
    </row>
    <row r="23" s="285" customFormat="1" ht="23" customHeight="1" spans="1:2">
      <c r="A23" s="132" t="s">
        <v>641</v>
      </c>
      <c r="B23" s="279"/>
    </row>
    <row r="24" s="285" customFormat="1" ht="23" customHeight="1" spans="1:2">
      <c r="A24" s="132" t="s">
        <v>642</v>
      </c>
      <c r="B24" s="279"/>
    </row>
    <row r="25" s="285" customFormat="1" ht="23" customHeight="1" spans="1:2">
      <c r="A25" s="132" t="s">
        <v>643</v>
      </c>
      <c r="B25" s="279"/>
    </row>
    <row r="26" s="285" customFormat="1" ht="23" customHeight="1" spans="1:2">
      <c r="A26" s="132" t="s">
        <v>630</v>
      </c>
      <c r="B26" s="279">
        <v>3130</v>
      </c>
    </row>
    <row r="27" s="284" customFormat="1" ht="23" customHeight="1" spans="1:2">
      <c r="A27" s="266" t="s">
        <v>644</v>
      </c>
      <c r="B27" s="278">
        <f>SUM(B28:B32)</f>
        <v>252</v>
      </c>
    </row>
    <row r="28" s="285" customFormat="1" ht="23" customHeight="1" spans="1:2">
      <c r="A28" s="132" t="s">
        <v>645</v>
      </c>
      <c r="B28" s="279">
        <v>149</v>
      </c>
    </row>
    <row r="29" s="285" customFormat="1" ht="23" customHeight="1" spans="1:2">
      <c r="A29" s="132" t="s">
        <v>646</v>
      </c>
      <c r="B29" s="279"/>
    </row>
    <row r="30" s="285" customFormat="1" ht="23" customHeight="1" spans="1:2">
      <c r="A30" s="132" t="s">
        <v>647</v>
      </c>
      <c r="B30" s="279"/>
    </row>
    <row r="31" s="285" customFormat="1" ht="23" customHeight="1" spans="1:2">
      <c r="A31" s="132" t="s">
        <v>648</v>
      </c>
      <c r="B31" s="279"/>
    </row>
    <row r="32" s="285" customFormat="1" ht="23" customHeight="1" spans="1:2">
      <c r="A32" s="132" t="s">
        <v>649</v>
      </c>
      <c r="B32" s="279">
        <v>103</v>
      </c>
    </row>
    <row r="33" s="284" customFormat="1" ht="23" customHeight="1" spans="1:2">
      <c r="A33" s="266" t="s">
        <v>650</v>
      </c>
      <c r="B33" s="278"/>
    </row>
    <row r="34" s="285" customFormat="1" ht="23" customHeight="1" spans="1:2">
      <c r="A34" s="132" t="s">
        <v>651</v>
      </c>
      <c r="B34" s="279"/>
    </row>
    <row r="35" s="285" customFormat="1" ht="23" customHeight="1" spans="1:2">
      <c r="A35" s="132" t="s">
        <v>652</v>
      </c>
      <c r="B35" s="279"/>
    </row>
    <row r="36" s="285" customFormat="1" ht="23" customHeight="1" spans="1:2">
      <c r="A36" s="132" t="s">
        <v>653</v>
      </c>
      <c r="B36" s="279"/>
    </row>
    <row r="37" s="285" customFormat="1" ht="23" customHeight="1" spans="1:2">
      <c r="A37" s="132" t="s">
        <v>654</v>
      </c>
      <c r="B37" s="279"/>
    </row>
    <row r="38" s="285" customFormat="1" ht="23" customHeight="1" spans="1:2">
      <c r="A38" s="132" t="s">
        <v>655</v>
      </c>
      <c r="B38" s="279"/>
    </row>
    <row r="39" s="285" customFormat="1" ht="23" customHeight="1" spans="1:2">
      <c r="A39" s="132" t="s">
        <v>656</v>
      </c>
      <c r="B39" s="279"/>
    </row>
    <row r="40" s="284" customFormat="1" ht="23" customHeight="1" spans="1:2">
      <c r="A40" s="266" t="s">
        <v>657</v>
      </c>
      <c r="B40" s="278">
        <f>SUM(B41:B42)</f>
        <v>2755</v>
      </c>
    </row>
    <row r="41" s="285" customFormat="1" ht="23" customHeight="1" spans="1:2">
      <c r="A41" s="132" t="s">
        <v>658</v>
      </c>
      <c r="B41" s="279"/>
    </row>
    <row r="42" s="285" customFormat="1" ht="23" customHeight="1" spans="1:2">
      <c r="A42" s="132" t="s">
        <v>630</v>
      </c>
      <c r="B42" s="279">
        <v>2755</v>
      </c>
    </row>
    <row r="43" s="285" customFormat="1" ht="23" customHeight="1" spans="1:2">
      <c r="A43" s="266" t="s">
        <v>659</v>
      </c>
      <c r="B43" s="278">
        <f>SUM(B44)</f>
        <v>15</v>
      </c>
    </row>
    <row r="44" s="285" customFormat="1" ht="23" customHeight="1" spans="1:2">
      <c r="A44" s="132" t="s">
        <v>630</v>
      </c>
      <c r="B44" s="279">
        <v>15</v>
      </c>
    </row>
    <row r="45" s="284" customFormat="1" ht="23" customHeight="1" spans="1:2">
      <c r="A45" s="266" t="s">
        <v>660</v>
      </c>
      <c r="B45" s="278">
        <f>SUM(B46:B48)</f>
        <v>25321</v>
      </c>
    </row>
    <row r="46" s="285" customFormat="1" ht="23" customHeight="1" spans="1:2">
      <c r="A46" s="132" t="s">
        <v>661</v>
      </c>
      <c r="B46" s="279">
        <v>23989</v>
      </c>
    </row>
    <row r="47" s="285" customFormat="1" ht="23" customHeight="1" spans="1:2">
      <c r="A47" s="132" t="s">
        <v>662</v>
      </c>
      <c r="B47" s="279"/>
    </row>
    <row r="48" s="285" customFormat="1" ht="23" customHeight="1" spans="1:2">
      <c r="A48" s="132" t="s">
        <v>663</v>
      </c>
      <c r="B48" s="279">
        <v>1332</v>
      </c>
    </row>
    <row r="49" s="284" customFormat="1" ht="23" customHeight="1" spans="1:2">
      <c r="A49" s="266" t="s">
        <v>664</v>
      </c>
      <c r="B49" s="278">
        <f>B50</f>
        <v>16229</v>
      </c>
    </row>
    <row r="50" s="285" customFormat="1" ht="23" customHeight="1" spans="1:2">
      <c r="A50" s="132" t="s">
        <v>665</v>
      </c>
      <c r="B50" s="279">
        <v>16229</v>
      </c>
    </row>
    <row r="51" s="284" customFormat="1" ht="23" customHeight="1" spans="1:2">
      <c r="A51" s="266" t="s">
        <v>666</v>
      </c>
      <c r="B51" s="278">
        <f>B52</f>
        <v>1</v>
      </c>
    </row>
    <row r="52" s="285" customFormat="1" ht="23" customHeight="1" spans="1:2">
      <c r="A52" s="132" t="s">
        <v>667</v>
      </c>
      <c r="B52" s="279">
        <v>1</v>
      </c>
    </row>
    <row r="53" s="285" customFormat="1" ht="23" customHeight="1" spans="1:2">
      <c r="A53" s="248" t="s">
        <v>668</v>
      </c>
      <c r="B53" s="280">
        <f>B5+B7+B11+B13+B15+B27+B33+B40+B43+B49+B51+B45</f>
        <v>97236</v>
      </c>
    </row>
    <row r="54" ht="24" customHeight="1"/>
    <row r="55" ht="24" customHeight="1"/>
    <row r="56" ht="24" customHeight="1"/>
    <row r="57" ht="24" customHeight="1" spans="1:1">
      <c r="A57" s="303"/>
    </row>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sheetData>
  <mergeCells count="1">
    <mergeCell ref="A2:B2"/>
  </mergeCells>
  <printOptions horizontalCentered="1"/>
  <pageMargins left="0.590277777777778" right="0.590277777777778" top="0.786805555555556" bottom="0.786805555555556" header="0.5" footer="0.5"/>
  <pageSetup paperSize="9" fitToHeight="0" orientation="portrait"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E93"/>
  <sheetViews>
    <sheetView showZeros="0" workbookViewId="0">
      <selection activeCell="B11" sqref="B11"/>
    </sheetView>
  </sheetViews>
  <sheetFormatPr defaultColWidth="9" defaultRowHeight="14.25" outlineLevelCol="4"/>
  <cols>
    <col min="1" max="1" width="30.625" style="255" customWidth="1"/>
    <col min="2" max="2" width="12.625" style="256" customWidth="1"/>
    <col min="3" max="3" width="30.625" style="255" customWidth="1"/>
    <col min="4" max="4" width="12.625" style="299" customWidth="1"/>
    <col min="5" max="5" width="9.375" style="255"/>
    <col min="6" max="255" width="9" style="255"/>
    <col min="256" max="16384" width="9" style="116"/>
  </cols>
  <sheetData>
    <row r="1" s="281" customFormat="1" ht="24" customHeight="1" spans="1:2">
      <c r="A1" s="287" t="s">
        <v>669</v>
      </c>
      <c r="B1" s="288"/>
    </row>
    <row r="2" s="251" customFormat="1" ht="42" customHeight="1" spans="1:4">
      <c r="A2" s="259" t="s">
        <v>670</v>
      </c>
      <c r="B2" s="260"/>
      <c r="C2" s="260"/>
      <c r="D2" s="260"/>
    </row>
    <row r="3" s="252" customFormat="1" ht="27" customHeight="1" spans="1:4">
      <c r="A3" s="261"/>
      <c r="B3" s="262"/>
      <c r="C3" s="261"/>
      <c r="D3" s="291" t="s">
        <v>2</v>
      </c>
    </row>
    <row r="4" s="253" customFormat="1" ht="30" customHeight="1" spans="1:4">
      <c r="A4" s="264" t="s">
        <v>66</v>
      </c>
      <c r="B4" s="265" t="s">
        <v>4</v>
      </c>
      <c r="C4" s="264" t="s">
        <v>67</v>
      </c>
      <c r="D4" s="265" t="s">
        <v>4</v>
      </c>
    </row>
    <row r="5" s="254" customFormat="1" ht="24" customHeight="1" spans="1:4">
      <c r="A5" s="266" t="s">
        <v>671</v>
      </c>
      <c r="B5" s="267">
        <f>'13.基金收入'!B28</f>
        <v>78000</v>
      </c>
      <c r="C5" s="266" t="s">
        <v>672</v>
      </c>
      <c r="D5" s="267">
        <f>'14.基金支出'!B53</f>
        <v>97236</v>
      </c>
    </row>
    <row r="6" s="254" customFormat="1" ht="24" customHeight="1" spans="1:4">
      <c r="A6" s="266" t="s">
        <v>70</v>
      </c>
      <c r="B6" s="267">
        <f>B7+B8+B9+B10</f>
        <v>36688</v>
      </c>
      <c r="C6" s="185" t="s">
        <v>71</v>
      </c>
      <c r="D6" s="267">
        <f>D7+D8</f>
        <v>11002</v>
      </c>
    </row>
    <row r="7" s="254" customFormat="1" ht="24" customHeight="1" spans="1:4">
      <c r="A7" s="268" t="s">
        <v>72</v>
      </c>
      <c r="B7" s="269">
        <v>502</v>
      </c>
      <c r="C7" s="268" t="s">
        <v>73</v>
      </c>
      <c r="D7" s="269">
        <v>2</v>
      </c>
    </row>
    <row r="8" s="254" customFormat="1" ht="24" customHeight="1" spans="1:4">
      <c r="A8" s="268" t="s">
        <v>80</v>
      </c>
      <c r="B8" s="269">
        <v>32508</v>
      </c>
      <c r="C8" s="268" t="s">
        <v>79</v>
      </c>
      <c r="D8" s="269">
        <v>11000</v>
      </c>
    </row>
    <row r="9" s="254" customFormat="1" ht="24" customHeight="1" spans="1:4">
      <c r="A9" s="268" t="s">
        <v>82</v>
      </c>
      <c r="B9" s="269"/>
      <c r="C9" s="270" t="s">
        <v>99</v>
      </c>
      <c r="D9" s="271">
        <f>D10</f>
        <v>6450</v>
      </c>
    </row>
    <row r="10" s="254" customFormat="1" ht="24" customHeight="1" spans="1:4">
      <c r="A10" s="268" t="s">
        <v>90</v>
      </c>
      <c r="B10" s="269">
        <f>SUM(B11)</f>
        <v>3678</v>
      </c>
      <c r="C10" s="268" t="s">
        <v>673</v>
      </c>
      <c r="D10" s="269">
        <v>6450</v>
      </c>
    </row>
    <row r="11" s="254" customFormat="1" ht="24" customHeight="1" spans="1:4">
      <c r="A11" s="272" t="s">
        <v>674</v>
      </c>
      <c r="B11" s="269">
        <v>3678</v>
      </c>
      <c r="C11" s="273"/>
      <c r="D11" s="269"/>
    </row>
    <row r="12" s="254" customFormat="1" ht="24" customHeight="1" spans="1:4">
      <c r="A12" s="300"/>
      <c r="B12" s="193"/>
      <c r="C12" s="301"/>
      <c r="D12" s="302"/>
    </row>
    <row r="13" s="254" customFormat="1" ht="24" customHeight="1" spans="1:4">
      <c r="A13" s="134" t="s">
        <v>113</v>
      </c>
      <c r="B13" s="274">
        <f>B5+B6</f>
        <v>114688</v>
      </c>
      <c r="C13" s="275" t="s">
        <v>114</v>
      </c>
      <c r="D13" s="271">
        <f>D5+D6+D9</f>
        <v>114688</v>
      </c>
    </row>
    <row r="14" s="254" customFormat="1" ht="24" customHeight="1" spans="1:4">
      <c r="A14" s="255"/>
      <c r="B14" s="256"/>
      <c r="C14" s="255"/>
      <c r="D14" s="299"/>
    </row>
    <row r="15" s="254" customFormat="1" ht="24" customHeight="1" spans="1:5">
      <c r="A15" s="255"/>
      <c r="B15" s="256"/>
      <c r="C15" s="255"/>
      <c r="D15" s="299"/>
      <c r="E15" s="276"/>
    </row>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spans="1:1">
      <c r="A26" s="254"/>
    </row>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sheetData>
  <mergeCells count="1">
    <mergeCell ref="A2:D2"/>
  </mergeCells>
  <printOptions horizontalCentered="1"/>
  <pageMargins left="0.590277777777778" right="0.590277777777778" top="0.786805555555556" bottom="0.786805555555556" header="0.5" footer="0.5"/>
  <pageSetup paperSize="9" scale="98" orientation="portrait" horizont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B86"/>
  <sheetViews>
    <sheetView showGridLines="0" showZeros="0" workbookViewId="0">
      <selection activeCell="G23" sqref="G23"/>
    </sheetView>
  </sheetViews>
  <sheetFormatPr defaultColWidth="8.125" defaultRowHeight="15.95" customHeight="1" outlineLevelCol="1"/>
  <cols>
    <col min="1" max="1" width="57.625" style="286" customWidth="1"/>
    <col min="2" max="2" width="25.625" style="286" customWidth="1"/>
    <col min="3" max="3" width="8.125" style="286"/>
    <col min="4" max="4" width="9.375" style="286" customWidth="1"/>
    <col min="5" max="255" width="8.125" style="286"/>
    <col min="256" max="16384" width="8.125" style="116"/>
  </cols>
  <sheetData>
    <row r="1" s="281" customFormat="1" ht="24" customHeight="1" spans="1:2">
      <c r="A1" s="287" t="s">
        <v>675</v>
      </c>
      <c r="B1" s="288"/>
    </row>
    <row r="2" s="282" customFormat="1" ht="42" customHeight="1" spans="1:2">
      <c r="A2" s="289" t="s">
        <v>676</v>
      </c>
      <c r="B2" s="290"/>
    </row>
    <row r="3" s="283" customFormat="1" ht="27" customHeight="1" spans="2:2">
      <c r="B3" s="291" t="s">
        <v>2</v>
      </c>
    </row>
    <row r="4" s="284" customFormat="1" ht="26" customHeight="1" spans="1:2">
      <c r="A4" s="248" t="s">
        <v>3</v>
      </c>
      <c r="B4" s="275" t="s">
        <v>4</v>
      </c>
    </row>
    <row r="5" s="284" customFormat="1" ht="24" customHeight="1" spans="1:2">
      <c r="A5" s="292" t="s">
        <v>598</v>
      </c>
      <c r="B5" s="293">
        <f>SUM(B6:B19)</f>
        <v>63659</v>
      </c>
    </row>
    <row r="6" s="285" customFormat="1" ht="24" customHeight="1" spans="1:2">
      <c r="A6" s="294" t="s">
        <v>599</v>
      </c>
      <c r="B6" s="295"/>
    </row>
    <row r="7" s="285" customFormat="1" ht="24" customHeight="1" spans="1:2">
      <c r="A7" s="294" t="s">
        <v>600</v>
      </c>
      <c r="B7" s="295"/>
    </row>
    <row r="8" s="285" customFormat="1" ht="24" customHeight="1" spans="1:2">
      <c r="A8" s="294" t="s">
        <v>601</v>
      </c>
      <c r="B8" s="295">
        <v>3123</v>
      </c>
    </row>
    <row r="9" s="285" customFormat="1" ht="24" customHeight="1" spans="1:2">
      <c r="A9" s="294" t="s">
        <v>602</v>
      </c>
      <c r="B9" s="296">
        <v>100</v>
      </c>
    </row>
    <row r="10" s="285" customFormat="1" ht="24" customHeight="1" spans="1:2">
      <c r="A10" s="294" t="s">
        <v>603</v>
      </c>
      <c r="B10" s="296">
        <v>59236</v>
      </c>
    </row>
    <row r="11" s="285" customFormat="1" ht="24" customHeight="1" spans="1:2">
      <c r="A11" s="294" t="s">
        <v>604</v>
      </c>
      <c r="B11" s="296"/>
    </row>
    <row r="12" s="285" customFormat="1" ht="24" customHeight="1" spans="1:2">
      <c r="A12" s="294" t="s">
        <v>605</v>
      </c>
      <c r="B12" s="296"/>
    </row>
    <row r="13" s="285" customFormat="1" ht="24" customHeight="1" spans="1:2">
      <c r="A13" s="294" t="s">
        <v>606</v>
      </c>
      <c r="B13" s="296">
        <v>600</v>
      </c>
    </row>
    <row r="14" s="285" customFormat="1" ht="24" customHeight="1" spans="1:2">
      <c r="A14" s="294" t="s">
        <v>607</v>
      </c>
      <c r="B14" s="296"/>
    </row>
    <row r="15" s="285" customFormat="1" ht="24" customHeight="1" spans="1:2">
      <c r="A15" s="294" t="s">
        <v>608</v>
      </c>
      <c r="B15" s="296"/>
    </row>
    <row r="16" s="285" customFormat="1" ht="24" customHeight="1" spans="1:2">
      <c r="A16" s="294" t="s">
        <v>609</v>
      </c>
      <c r="B16" s="296"/>
    </row>
    <row r="17" s="284" customFormat="1" ht="24" customHeight="1" spans="1:2">
      <c r="A17" s="294" t="s">
        <v>610</v>
      </c>
      <c r="B17" s="296">
        <v>600</v>
      </c>
    </row>
    <row r="18" s="285" customFormat="1" ht="24" customHeight="1" spans="1:2">
      <c r="A18" s="294" t="s">
        <v>611</v>
      </c>
      <c r="B18" s="297"/>
    </row>
    <row r="19" s="285" customFormat="1" ht="24" customHeight="1" spans="1:2">
      <c r="A19" s="294" t="s">
        <v>612</v>
      </c>
      <c r="B19" s="297"/>
    </row>
    <row r="20" s="285" customFormat="1" ht="24" customHeight="1" spans="1:2">
      <c r="A20" s="292" t="s">
        <v>613</v>
      </c>
      <c r="B20" s="280">
        <f>SUM(B21:B26)</f>
        <v>14341</v>
      </c>
    </row>
    <row r="21" s="285" customFormat="1" ht="24" customHeight="1" spans="1:2">
      <c r="A21" s="294" t="s">
        <v>614</v>
      </c>
      <c r="B21" s="297"/>
    </row>
    <row r="22" s="285" customFormat="1" ht="24" customHeight="1" spans="1:2">
      <c r="A22" s="294" t="s">
        <v>615</v>
      </c>
      <c r="B22" s="297"/>
    </row>
    <row r="23" s="285" customFormat="1" ht="24" customHeight="1" spans="1:2">
      <c r="A23" s="294" t="s">
        <v>616</v>
      </c>
      <c r="B23" s="296"/>
    </row>
    <row r="24" s="285" customFormat="1" ht="24" customHeight="1" spans="1:2">
      <c r="A24" s="294" t="s">
        <v>617</v>
      </c>
      <c r="B24" s="297"/>
    </row>
    <row r="25" s="285" customFormat="1" ht="24" customHeight="1" spans="1:2">
      <c r="A25" s="294" t="s">
        <v>618</v>
      </c>
      <c r="B25" s="297"/>
    </row>
    <row r="26" ht="24" customHeight="1" spans="1:2">
      <c r="A26" s="294" t="s">
        <v>619</v>
      </c>
      <c r="B26" s="296">
        <v>14341</v>
      </c>
    </row>
    <row r="27" ht="24" customHeight="1" spans="1:2">
      <c r="A27" s="298"/>
      <c r="B27" s="296"/>
    </row>
    <row r="28" ht="24" customHeight="1" spans="1:2">
      <c r="A28" s="248" t="s">
        <v>620</v>
      </c>
      <c r="B28" s="280">
        <f>B5+B20</f>
        <v>78000</v>
      </c>
    </row>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sheetData>
  <mergeCells count="1">
    <mergeCell ref="A2:B2"/>
  </mergeCells>
  <printOptions horizontalCentered="1"/>
  <pageMargins left="0.590277777777778" right="0.590277777777778" top="0.786805555555556" bottom="0.786805555555556" header="0.5" footer="0.5"/>
  <pageSetup paperSize="9" fitToHeight="0" orientation="portrait" horizontalDpi="6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B53"/>
  <sheetViews>
    <sheetView showZeros="0" workbookViewId="0">
      <selection activeCell="A2" sqref="A2:B2"/>
    </sheetView>
  </sheetViews>
  <sheetFormatPr defaultColWidth="9" defaultRowHeight="14.25" outlineLevelCol="1"/>
  <cols>
    <col min="1" max="1" width="67.375" style="235" customWidth="1"/>
    <col min="2" max="2" width="25.5" style="237" customWidth="1"/>
    <col min="3" max="16384" width="9" style="235"/>
  </cols>
  <sheetData>
    <row r="1" s="112" customFormat="1" ht="24" customHeight="1" spans="1:2">
      <c r="A1" s="217" t="s">
        <v>677</v>
      </c>
      <c r="B1" s="121"/>
    </row>
    <row r="2" s="233" customFormat="1" ht="42" customHeight="1" spans="1:2">
      <c r="A2" s="277" t="s">
        <v>678</v>
      </c>
      <c r="B2" s="277"/>
    </row>
    <row r="3" s="234" customFormat="1" ht="27" customHeight="1" spans="1:2">
      <c r="A3" s="240"/>
      <c r="B3" s="241" t="s">
        <v>2</v>
      </c>
    </row>
    <row r="4" ht="24" customHeight="1" spans="1:2">
      <c r="A4" s="248" t="s">
        <v>3</v>
      </c>
      <c r="B4" s="275" t="s">
        <v>4</v>
      </c>
    </row>
    <row r="5" ht="24" customHeight="1" spans="1:2">
      <c r="A5" s="266" t="s">
        <v>623</v>
      </c>
      <c r="B5" s="278"/>
    </row>
    <row r="6" ht="24" customHeight="1" spans="1:2">
      <c r="A6" s="132" t="s">
        <v>624</v>
      </c>
      <c r="B6" s="279"/>
    </row>
    <row r="7" ht="24" customHeight="1" spans="1:2">
      <c r="A7" s="266" t="s">
        <v>625</v>
      </c>
      <c r="B7" s="278">
        <f>SUM(B8:B10)</f>
        <v>0</v>
      </c>
    </row>
    <row r="8" ht="24" customHeight="1" spans="1:2">
      <c r="A8" s="132" t="s">
        <v>626</v>
      </c>
      <c r="B8" s="279"/>
    </row>
    <row r="9" ht="24" customHeight="1" spans="1:2">
      <c r="A9" s="132" t="s">
        <v>627</v>
      </c>
      <c r="B9" s="279"/>
    </row>
    <row r="10" ht="24" customHeight="1" spans="1:2">
      <c r="A10" s="132" t="s">
        <v>628</v>
      </c>
      <c r="B10" s="279"/>
    </row>
    <row r="11" ht="24" customHeight="1" spans="1:2">
      <c r="A11" s="266" t="s">
        <v>629</v>
      </c>
      <c r="B11" s="278">
        <f>SUM(B12:B12)</f>
        <v>0</v>
      </c>
    </row>
    <row r="12" ht="24" customHeight="1" spans="1:2">
      <c r="A12" s="132" t="s">
        <v>630</v>
      </c>
      <c r="B12" s="279"/>
    </row>
    <row r="13" ht="24" customHeight="1" spans="1:2">
      <c r="A13" s="266" t="s">
        <v>631</v>
      </c>
      <c r="B13" s="278"/>
    </row>
    <row r="14" ht="24" customHeight="1" spans="1:2">
      <c r="A14" s="132" t="s">
        <v>632</v>
      </c>
      <c r="B14" s="279"/>
    </row>
    <row r="15" ht="24" customHeight="1" spans="1:2">
      <c r="A15" s="266" t="s">
        <v>633</v>
      </c>
      <c r="B15" s="278">
        <f>SUM(B16:B26)</f>
        <v>52663</v>
      </c>
    </row>
    <row r="16" ht="24" customHeight="1" spans="1:2">
      <c r="A16" s="132" t="s">
        <v>634</v>
      </c>
      <c r="B16" s="279">
        <v>45077</v>
      </c>
    </row>
    <row r="17" ht="24" customHeight="1" spans="1:2">
      <c r="A17" s="132" t="s">
        <v>635</v>
      </c>
      <c r="B17" s="279">
        <v>3123</v>
      </c>
    </row>
    <row r="18" ht="24" customHeight="1" spans="1:2">
      <c r="A18" s="132" t="s">
        <v>636</v>
      </c>
      <c r="B18" s="279">
        <v>100</v>
      </c>
    </row>
    <row r="19" ht="24" customHeight="1" spans="1:2">
      <c r="A19" s="132" t="s">
        <v>637</v>
      </c>
      <c r="B19" s="279">
        <v>608</v>
      </c>
    </row>
    <row r="20" ht="24" customHeight="1" spans="1:2">
      <c r="A20" s="132" t="s">
        <v>638</v>
      </c>
      <c r="B20" s="279">
        <v>625</v>
      </c>
    </row>
    <row r="21" ht="24" customHeight="1" spans="1:2">
      <c r="A21" s="132" t="s">
        <v>639</v>
      </c>
      <c r="B21" s="279"/>
    </row>
    <row r="22" ht="24" customHeight="1" spans="1:2">
      <c r="A22" s="132" t="s">
        <v>640</v>
      </c>
      <c r="B22" s="279"/>
    </row>
    <row r="23" ht="24" customHeight="1" spans="1:2">
      <c r="A23" s="132" t="s">
        <v>641</v>
      </c>
      <c r="B23" s="279"/>
    </row>
    <row r="24" ht="24" customHeight="1" spans="1:2">
      <c r="A24" s="132" t="s">
        <v>642</v>
      </c>
      <c r="B24" s="279"/>
    </row>
    <row r="25" ht="24" customHeight="1" spans="1:2">
      <c r="A25" s="132" t="s">
        <v>643</v>
      </c>
      <c r="B25" s="279"/>
    </row>
    <row r="26" ht="24" customHeight="1" spans="1:2">
      <c r="A26" s="132" t="s">
        <v>630</v>
      </c>
      <c r="B26" s="279">
        <v>3130</v>
      </c>
    </row>
    <row r="27" ht="24" customHeight="1" spans="1:2">
      <c r="A27" s="266" t="s">
        <v>644</v>
      </c>
      <c r="B27" s="278">
        <f>SUM(B28:B32)</f>
        <v>252</v>
      </c>
    </row>
    <row r="28" ht="24" customHeight="1" spans="1:2">
      <c r="A28" s="132" t="s">
        <v>645</v>
      </c>
      <c r="B28" s="279">
        <v>149</v>
      </c>
    </row>
    <row r="29" ht="24" customHeight="1" spans="1:2">
      <c r="A29" s="132" t="s">
        <v>646</v>
      </c>
      <c r="B29" s="279"/>
    </row>
    <row r="30" ht="24" customHeight="1" spans="1:2">
      <c r="A30" s="132" t="s">
        <v>647</v>
      </c>
      <c r="B30" s="279"/>
    </row>
    <row r="31" ht="24" customHeight="1" spans="1:2">
      <c r="A31" s="132" t="s">
        <v>648</v>
      </c>
      <c r="B31" s="279"/>
    </row>
    <row r="32" ht="24" customHeight="1" spans="1:2">
      <c r="A32" s="132" t="s">
        <v>649</v>
      </c>
      <c r="B32" s="279">
        <v>103</v>
      </c>
    </row>
    <row r="33" ht="24" customHeight="1" spans="1:2">
      <c r="A33" s="266" t="s">
        <v>650</v>
      </c>
      <c r="B33" s="278"/>
    </row>
    <row r="34" ht="24" customHeight="1" spans="1:2">
      <c r="A34" s="132" t="s">
        <v>651</v>
      </c>
      <c r="B34" s="279"/>
    </row>
    <row r="35" ht="24" customHeight="1" spans="1:2">
      <c r="A35" s="132" t="s">
        <v>652</v>
      </c>
      <c r="B35" s="279"/>
    </row>
    <row r="36" ht="24" customHeight="1" spans="1:2">
      <c r="A36" s="132" t="s">
        <v>653</v>
      </c>
      <c r="B36" s="279"/>
    </row>
    <row r="37" ht="24" customHeight="1" spans="1:2">
      <c r="A37" s="132" t="s">
        <v>654</v>
      </c>
      <c r="B37" s="279"/>
    </row>
    <row r="38" ht="24" customHeight="1" spans="1:2">
      <c r="A38" s="132" t="s">
        <v>655</v>
      </c>
      <c r="B38" s="279"/>
    </row>
    <row r="39" ht="24" customHeight="1" spans="1:2">
      <c r="A39" s="132" t="s">
        <v>656</v>
      </c>
      <c r="B39" s="279"/>
    </row>
    <row r="40" ht="24" customHeight="1" spans="1:2">
      <c r="A40" s="266" t="s">
        <v>657</v>
      </c>
      <c r="B40" s="278">
        <f>SUM(B41:B42)</f>
        <v>2755</v>
      </c>
    </row>
    <row r="41" ht="24" customHeight="1" spans="1:2">
      <c r="A41" s="132" t="s">
        <v>658</v>
      </c>
      <c r="B41" s="279"/>
    </row>
    <row r="42" ht="24" customHeight="1" spans="1:2">
      <c r="A42" s="132" t="s">
        <v>630</v>
      </c>
      <c r="B42" s="279">
        <v>2755</v>
      </c>
    </row>
    <row r="43" ht="25" customHeight="1" spans="1:2">
      <c r="A43" s="266" t="s">
        <v>659</v>
      </c>
      <c r="B43" s="278">
        <f>SUM(B44)</f>
        <v>15</v>
      </c>
    </row>
    <row r="44" ht="25" customHeight="1" spans="1:2">
      <c r="A44" s="132" t="s">
        <v>630</v>
      </c>
      <c r="B44" s="279">
        <v>15</v>
      </c>
    </row>
    <row r="45" ht="25" customHeight="1" spans="1:2">
      <c r="A45" s="266" t="s">
        <v>660</v>
      </c>
      <c r="B45" s="278">
        <f>SUM(B46:B48)</f>
        <v>25321</v>
      </c>
    </row>
    <row r="46" ht="25" customHeight="1" spans="1:2">
      <c r="A46" s="132" t="s">
        <v>661</v>
      </c>
      <c r="B46" s="279">
        <v>23989</v>
      </c>
    </row>
    <row r="47" ht="25" customHeight="1" spans="1:2">
      <c r="A47" s="132" t="s">
        <v>662</v>
      </c>
      <c r="B47" s="279"/>
    </row>
    <row r="48" ht="25" customHeight="1" spans="1:2">
      <c r="A48" s="132" t="s">
        <v>663</v>
      </c>
      <c r="B48" s="279">
        <v>1332</v>
      </c>
    </row>
    <row r="49" ht="25" customHeight="1" spans="1:2">
      <c r="A49" s="266" t="s">
        <v>664</v>
      </c>
      <c r="B49" s="278">
        <f>B50</f>
        <v>16229</v>
      </c>
    </row>
    <row r="50" ht="25" customHeight="1" spans="1:2">
      <c r="A50" s="132" t="s">
        <v>665</v>
      </c>
      <c r="B50" s="279">
        <v>16229</v>
      </c>
    </row>
    <row r="51" ht="25" customHeight="1" spans="1:2">
      <c r="A51" s="266" t="s">
        <v>666</v>
      </c>
      <c r="B51" s="278">
        <f>B52</f>
        <v>1</v>
      </c>
    </row>
    <row r="52" ht="25" customHeight="1" spans="1:2">
      <c r="A52" s="132" t="s">
        <v>667</v>
      </c>
      <c r="B52" s="279">
        <v>1</v>
      </c>
    </row>
    <row r="53" ht="25" customHeight="1" spans="1:2">
      <c r="A53" s="248" t="s">
        <v>668</v>
      </c>
      <c r="B53" s="280">
        <f>B5+B7+B11+B13+B15+B27+B33+B40+B43+B49+B51+B45</f>
        <v>97236</v>
      </c>
    </row>
  </sheetData>
  <mergeCells count="1">
    <mergeCell ref="A2:B2"/>
  </mergeCells>
  <printOptions horizontalCentered="1"/>
  <pageMargins left="0.590277777777778" right="0.590277777777778" top="0.786805555555556" bottom="0.786805555555556" header="0.5" footer="0.5"/>
  <pageSetup paperSize="9" scale="72" orientation="portrait" horizontalDpi="600"/>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F89"/>
  <sheetViews>
    <sheetView showZeros="0" workbookViewId="0">
      <selection activeCell="E18" sqref="E18"/>
    </sheetView>
  </sheetViews>
  <sheetFormatPr defaultColWidth="9" defaultRowHeight="14.25" outlineLevelCol="5"/>
  <cols>
    <col min="1" max="1" width="30.625" style="255" customWidth="1"/>
    <col min="2" max="2" width="12.625" style="256" customWidth="1"/>
    <col min="3" max="3" width="30.625" style="255" customWidth="1"/>
    <col min="4" max="4" width="12.625" style="256" customWidth="1"/>
    <col min="5" max="16384" width="9" style="255"/>
  </cols>
  <sheetData>
    <row r="1" s="250" customFormat="1" ht="24" customHeight="1" spans="1:3">
      <c r="A1" s="257" t="s">
        <v>679</v>
      </c>
      <c r="B1" s="258"/>
      <c r="C1" s="258"/>
    </row>
    <row r="2" s="251" customFormat="1" ht="42" customHeight="1" spans="1:4">
      <c r="A2" s="259" t="s">
        <v>680</v>
      </c>
      <c r="B2" s="260"/>
      <c r="C2" s="260"/>
      <c r="D2" s="260"/>
    </row>
    <row r="3" s="252" customFormat="1" ht="27" customHeight="1" spans="1:4">
      <c r="A3" s="261"/>
      <c r="B3" s="262"/>
      <c r="C3" s="263" t="s">
        <v>2</v>
      </c>
      <c r="D3" s="263"/>
    </row>
    <row r="4" s="253" customFormat="1" ht="30" customHeight="1" spans="1:4">
      <c r="A4" s="264" t="s">
        <v>66</v>
      </c>
      <c r="B4" s="265" t="s">
        <v>4</v>
      </c>
      <c r="C4" s="264" t="s">
        <v>67</v>
      </c>
      <c r="D4" s="265" t="s">
        <v>4</v>
      </c>
    </row>
    <row r="5" s="254" customFormat="1" ht="24" customHeight="1" spans="1:4">
      <c r="A5" s="266" t="s">
        <v>671</v>
      </c>
      <c r="B5" s="267">
        <f>'13.基金收入'!B28</f>
        <v>78000</v>
      </c>
      <c r="C5" s="266" t="s">
        <v>672</v>
      </c>
      <c r="D5" s="267">
        <f>'17.本级基金支出'!B53</f>
        <v>97236</v>
      </c>
    </row>
    <row r="6" s="254" customFormat="1" ht="24" customHeight="1" spans="1:4">
      <c r="A6" s="266" t="s">
        <v>70</v>
      </c>
      <c r="B6" s="267">
        <f>B7+B8+B9+B10</f>
        <v>36688</v>
      </c>
      <c r="C6" s="185" t="s">
        <v>71</v>
      </c>
      <c r="D6" s="267">
        <f>D7+D8</f>
        <v>11002</v>
      </c>
    </row>
    <row r="7" s="254" customFormat="1" ht="24" customHeight="1" spans="1:4">
      <c r="A7" s="268" t="s">
        <v>72</v>
      </c>
      <c r="B7" s="269">
        <v>502</v>
      </c>
      <c r="C7" s="268" t="s">
        <v>73</v>
      </c>
      <c r="D7" s="269">
        <v>2</v>
      </c>
    </row>
    <row r="8" s="254" customFormat="1" ht="24" customHeight="1" spans="1:4">
      <c r="A8" s="268" t="s">
        <v>80</v>
      </c>
      <c r="B8" s="269">
        <v>32508</v>
      </c>
      <c r="C8" s="268" t="s">
        <v>79</v>
      </c>
      <c r="D8" s="269">
        <v>11000</v>
      </c>
    </row>
    <row r="9" s="254" customFormat="1" ht="24" customHeight="1" spans="1:4">
      <c r="A9" s="268" t="s">
        <v>82</v>
      </c>
      <c r="B9" s="269"/>
      <c r="C9" s="270" t="s">
        <v>99</v>
      </c>
      <c r="D9" s="271">
        <f>D10</f>
        <v>6450</v>
      </c>
    </row>
    <row r="10" s="254" customFormat="1" ht="24" customHeight="1" spans="1:4">
      <c r="A10" s="268" t="s">
        <v>90</v>
      </c>
      <c r="B10" s="269">
        <f>B11</f>
        <v>3678</v>
      </c>
      <c r="C10" s="268" t="s">
        <v>673</v>
      </c>
      <c r="D10" s="269">
        <v>6450</v>
      </c>
    </row>
    <row r="11" s="254" customFormat="1" ht="24" customHeight="1" spans="1:4">
      <c r="A11" s="272" t="s">
        <v>674</v>
      </c>
      <c r="B11" s="269">
        <v>3678</v>
      </c>
      <c r="C11" s="273"/>
      <c r="D11" s="269"/>
    </row>
    <row r="12" s="254" customFormat="1" ht="24" customHeight="1" spans="1:6">
      <c r="A12" s="134" t="s">
        <v>113</v>
      </c>
      <c r="B12" s="274">
        <f>B5+B6</f>
        <v>114688</v>
      </c>
      <c r="C12" s="275" t="s">
        <v>114</v>
      </c>
      <c r="D12" s="271">
        <f>D5+D6+D9</f>
        <v>114688</v>
      </c>
      <c r="E12" s="276"/>
      <c r="F12" s="276"/>
    </row>
    <row r="13" ht="24" customHeight="1"/>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spans="1:1">
      <c r="A27" s="254"/>
    </row>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sheetData>
  <mergeCells count="2">
    <mergeCell ref="A2:D2"/>
    <mergeCell ref="C3:D3"/>
  </mergeCells>
  <printOptions horizontalCentered="1"/>
  <pageMargins left="0.590277777777778" right="0.590277777777778" top="0.786805555555556" bottom="0.786805555555556" header="0.5" footer="0.5"/>
  <pageSetup paperSize="9" scale="98" orientation="portrait" horizontalDpi="6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GU90"/>
  <sheetViews>
    <sheetView showZeros="0" workbookViewId="0">
      <selection activeCell="E18" sqref="E18"/>
    </sheetView>
  </sheetViews>
  <sheetFormatPr defaultColWidth="9" defaultRowHeight="14.25"/>
  <cols>
    <col min="1" max="1" width="57.625" style="235" customWidth="1"/>
    <col min="2" max="2" width="25.625" style="237" customWidth="1"/>
    <col min="3" max="16384" width="9" style="235"/>
  </cols>
  <sheetData>
    <row r="1" s="112" customFormat="1" ht="24" customHeight="1" spans="1:2">
      <c r="A1" s="217" t="s">
        <v>681</v>
      </c>
      <c r="B1" s="121"/>
    </row>
    <row r="2" s="233" customFormat="1" ht="60" customHeight="1" spans="1:2">
      <c r="A2" s="238" t="s">
        <v>682</v>
      </c>
      <c r="B2" s="239"/>
    </row>
    <row r="3" s="234" customFormat="1" ht="27" customHeight="1" spans="1:2">
      <c r="A3" s="240"/>
      <c r="B3" s="241" t="s">
        <v>2</v>
      </c>
    </row>
    <row r="4" s="235" customFormat="1" ht="25" customHeight="1" spans="1:2">
      <c r="A4" s="242" t="s">
        <v>683</v>
      </c>
      <c r="B4" s="243" t="s">
        <v>4</v>
      </c>
    </row>
    <row r="5" s="236" customFormat="1" ht="24" customHeight="1" spans="1:203">
      <c r="A5" s="244" t="s">
        <v>684</v>
      </c>
      <c r="B5" s="245">
        <f>B6</f>
        <v>736</v>
      </c>
      <c r="C5" s="235"/>
      <c r="D5" s="235"/>
      <c r="E5" s="235"/>
      <c r="F5" s="235"/>
      <c r="G5" s="235"/>
      <c r="H5" s="235"/>
      <c r="I5" s="235"/>
      <c r="J5" s="235"/>
      <c r="K5" s="235"/>
      <c r="L5" s="235"/>
      <c r="M5" s="235"/>
      <c r="N5" s="235"/>
      <c r="O5" s="235"/>
      <c r="P5" s="235"/>
      <c r="Q5" s="235"/>
      <c r="R5" s="235"/>
      <c r="S5" s="235"/>
      <c r="T5" s="235"/>
      <c r="U5" s="235"/>
      <c r="V5" s="235"/>
      <c r="W5" s="235"/>
      <c r="X5" s="235"/>
      <c r="Y5" s="235"/>
      <c r="Z5" s="235"/>
      <c r="AA5" s="235"/>
      <c r="AB5" s="235"/>
      <c r="AC5" s="235"/>
      <c r="AD5" s="235"/>
      <c r="AE5" s="235"/>
      <c r="AF5" s="235"/>
      <c r="AG5" s="235"/>
      <c r="AH5" s="235"/>
      <c r="AI5" s="235"/>
      <c r="AJ5" s="235"/>
      <c r="AK5" s="235"/>
      <c r="AL5" s="235"/>
      <c r="AM5" s="235"/>
      <c r="AN5" s="235"/>
      <c r="AO5" s="235"/>
      <c r="AP5" s="235"/>
      <c r="AQ5" s="235"/>
      <c r="AR5" s="235"/>
      <c r="AS5" s="235"/>
      <c r="AT5" s="235"/>
      <c r="AU5" s="235"/>
      <c r="AV5" s="235"/>
      <c r="AW5" s="235"/>
      <c r="AX5" s="235"/>
      <c r="AY5" s="235"/>
      <c r="AZ5" s="235"/>
      <c r="BA5" s="235"/>
      <c r="BB5" s="235"/>
      <c r="BC5" s="235"/>
      <c r="BD5" s="235"/>
      <c r="BE5" s="235"/>
      <c r="BF5" s="235"/>
      <c r="BG5" s="235"/>
      <c r="BH5" s="235"/>
      <c r="BI5" s="235"/>
      <c r="BJ5" s="235"/>
      <c r="BK5" s="235"/>
      <c r="BL5" s="235"/>
      <c r="BM5" s="235"/>
      <c r="BN5" s="235"/>
      <c r="BO5" s="235"/>
      <c r="BP5" s="235"/>
      <c r="BQ5" s="235"/>
      <c r="BR5" s="235"/>
      <c r="BS5" s="235"/>
      <c r="BT5" s="235"/>
      <c r="BU5" s="235"/>
      <c r="BV5" s="235"/>
      <c r="BW5" s="235"/>
      <c r="BX5" s="235"/>
      <c r="BY5" s="235"/>
      <c r="BZ5" s="235"/>
      <c r="CA5" s="235"/>
      <c r="CB5" s="235"/>
      <c r="CC5" s="235"/>
      <c r="CD5" s="235"/>
      <c r="CE5" s="235"/>
      <c r="CF5" s="235"/>
      <c r="CG5" s="235"/>
      <c r="CH5" s="235"/>
      <c r="CI5" s="235"/>
      <c r="CJ5" s="235"/>
      <c r="CK5" s="235"/>
      <c r="CL5" s="235"/>
      <c r="CM5" s="235"/>
      <c r="CN5" s="235"/>
      <c r="CO5" s="235"/>
      <c r="CP5" s="235"/>
      <c r="CQ5" s="235"/>
      <c r="CR5" s="235"/>
      <c r="CS5" s="235"/>
      <c r="CT5" s="235"/>
      <c r="CU5" s="235"/>
      <c r="CV5" s="235"/>
      <c r="CW5" s="235"/>
      <c r="CX5" s="235"/>
      <c r="CY5" s="235"/>
      <c r="CZ5" s="235"/>
      <c r="DA5" s="235"/>
      <c r="DB5" s="235"/>
      <c r="DC5" s="235"/>
      <c r="DD5" s="235"/>
      <c r="DE5" s="235"/>
      <c r="DF5" s="235"/>
      <c r="DG5" s="235"/>
      <c r="DH5" s="235"/>
      <c r="DI5" s="235"/>
      <c r="DJ5" s="235"/>
      <c r="DK5" s="235"/>
      <c r="DL5" s="235"/>
      <c r="DM5" s="235"/>
      <c r="DN5" s="235"/>
      <c r="DO5" s="235"/>
      <c r="DP5" s="235"/>
      <c r="DQ5" s="235"/>
      <c r="DR5" s="235"/>
      <c r="DS5" s="235"/>
      <c r="DT5" s="235"/>
      <c r="DU5" s="235"/>
      <c r="DV5" s="235"/>
      <c r="DW5" s="235"/>
      <c r="DX5" s="235"/>
      <c r="DY5" s="235"/>
      <c r="DZ5" s="235"/>
      <c r="EA5" s="235"/>
      <c r="EB5" s="235"/>
      <c r="EC5" s="235"/>
      <c r="ED5" s="235"/>
      <c r="EE5" s="235"/>
      <c r="EF5" s="235"/>
      <c r="EG5" s="235"/>
      <c r="EH5" s="235"/>
      <c r="EI5" s="235"/>
      <c r="EJ5" s="235"/>
      <c r="EK5" s="235"/>
      <c r="EL5" s="235"/>
      <c r="EM5" s="235"/>
      <c r="EN5" s="235"/>
      <c r="EO5" s="235"/>
      <c r="EP5" s="235"/>
      <c r="EQ5" s="235"/>
      <c r="ER5" s="235"/>
      <c r="ES5" s="235"/>
      <c r="ET5" s="235"/>
      <c r="EU5" s="235"/>
      <c r="EV5" s="235"/>
      <c r="EW5" s="235"/>
      <c r="EX5" s="235"/>
      <c r="EY5" s="235"/>
      <c r="EZ5" s="235"/>
      <c r="FA5" s="235"/>
      <c r="FB5" s="235"/>
      <c r="FC5" s="235"/>
      <c r="FD5" s="235"/>
      <c r="FE5" s="235"/>
      <c r="FF5" s="235"/>
      <c r="FG5" s="235"/>
      <c r="FH5" s="235"/>
      <c r="FI5" s="235"/>
      <c r="FJ5" s="235"/>
      <c r="FK5" s="235"/>
      <c r="FL5" s="235"/>
      <c r="FM5" s="235"/>
      <c r="FN5" s="235"/>
      <c r="FO5" s="235"/>
      <c r="FP5" s="235"/>
      <c r="FQ5" s="235"/>
      <c r="FR5" s="235"/>
      <c r="FS5" s="235"/>
      <c r="FT5" s="235"/>
      <c r="FU5" s="235"/>
      <c r="FV5" s="235"/>
      <c r="FW5" s="235"/>
      <c r="FX5" s="235"/>
      <c r="FY5" s="235"/>
      <c r="FZ5" s="235"/>
      <c r="GA5" s="235"/>
      <c r="GB5" s="235"/>
      <c r="GC5" s="235"/>
      <c r="GD5" s="235"/>
      <c r="GE5" s="235"/>
      <c r="GF5" s="235"/>
      <c r="GG5" s="235"/>
      <c r="GH5" s="235"/>
      <c r="GI5" s="235"/>
      <c r="GJ5" s="235"/>
      <c r="GK5" s="235"/>
      <c r="GL5" s="235"/>
      <c r="GM5" s="235"/>
      <c r="GN5" s="235"/>
      <c r="GO5" s="235"/>
      <c r="GP5" s="235"/>
      <c r="GQ5" s="235"/>
      <c r="GR5" s="235"/>
      <c r="GS5" s="235"/>
      <c r="GT5" s="235"/>
      <c r="GU5" s="235"/>
    </row>
    <row r="6" s="236" customFormat="1" ht="24" customHeight="1" spans="1:203">
      <c r="A6" s="246" t="s">
        <v>685</v>
      </c>
      <c r="B6" s="247">
        <f>B7</f>
        <v>736</v>
      </c>
      <c r="C6" s="235"/>
      <c r="D6" s="235"/>
      <c r="E6" s="235"/>
      <c r="F6" s="235"/>
      <c r="G6" s="235"/>
      <c r="H6" s="235"/>
      <c r="I6" s="235"/>
      <c r="J6" s="235"/>
      <c r="K6" s="235"/>
      <c r="L6" s="235"/>
      <c r="M6" s="235"/>
      <c r="N6" s="235"/>
      <c r="O6" s="235"/>
      <c r="P6" s="235"/>
      <c r="Q6" s="235"/>
      <c r="R6" s="235"/>
      <c r="S6" s="235"/>
      <c r="T6" s="235"/>
      <c r="U6" s="235"/>
      <c r="V6" s="235"/>
      <c r="W6" s="235"/>
      <c r="X6" s="235"/>
      <c r="Y6" s="235"/>
      <c r="Z6" s="235"/>
      <c r="AA6" s="235"/>
      <c r="AB6" s="235"/>
      <c r="AC6" s="235"/>
      <c r="AD6" s="235"/>
      <c r="AE6" s="235"/>
      <c r="AF6" s="235"/>
      <c r="AG6" s="235"/>
      <c r="AH6" s="235"/>
      <c r="AI6" s="235"/>
      <c r="AJ6" s="235"/>
      <c r="AK6" s="235"/>
      <c r="AL6" s="235"/>
      <c r="AM6" s="235"/>
      <c r="AN6" s="235"/>
      <c r="AO6" s="235"/>
      <c r="AP6" s="235"/>
      <c r="AQ6" s="235"/>
      <c r="AR6" s="235"/>
      <c r="AS6" s="235"/>
      <c r="AT6" s="235"/>
      <c r="AU6" s="235"/>
      <c r="AV6" s="235"/>
      <c r="AW6" s="235"/>
      <c r="AX6" s="235"/>
      <c r="AY6" s="235"/>
      <c r="AZ6" s="235"/>
      <c r="BA6" s="235"/>
      <c r="BB6" s="235"/>
      <c r="BC6" s="235"/>
      <c r="BD6" s="235"/>
      <c r="BE6" s="235"/>
      <c r="BF6" s="235"/>
      <c r="BG6" s="235"/>
      <c r="BH6" s="235"/>
      <c r="BI6" s="235"/>
      <c r="BJ6" s="235"/>
      <c r="BK6" s="235"/>
      <c r="BL6" s="235"/>
      <c r="BM6" s="235"/>
      <c r="BN6" s="235"/>
      <c r="BO6" s="235"/>
      <c r="BP6" s="235"/>
      <c r="BQ6" s="235"/>
      <c r="BR6" s="235"/>
      <c r="BS6" s="235"/>
      <c r="BT6" s="235"/>
      <c r="BU6" s="235"/>
      <c r="BV6" s="235"/>
      <c r="BW6" s="235"/>
      <c r="BX6" s="235"/>
      <c r="BY6" s="235"/>
      <c r="BZ6" s="235"/>
      <c r="CA6" s="235"/>
      <c r="CB6" s="235"/>
      <c r="CC6" s="235"/>
      <c r="CD6" s="235"/>
      <c r="CE6" s="235"/>
      <c r="CF6" s="235"/>
      <c r="CG6" s="235"/>
      <c r="CH6" s="235"/>
      <c r="CI6" s="235"/>
      <c r="CJ6" s="235"/>
      <c r="CK6" s="235"/>
      <c r="CL6" s="235"/>
      <c r="CM6" s="235"/>
      <c r="CN6" s="235"/>
      <c r="CO6" s="235"/>
      <c r="CP6" s="235"/>
      <c r="CQ6" s="235"/>
      <c r="CR6" s="235"/>
      <c r="CS6" s="235"/>
      <c r="CT6" s="235"/>
      <c r="CU6" s="235"/>
      <c r="CV6" s="235"/>
      <c r="CW6" s="235"/>
      <c r="CX6" s="235"/>
      <c r="CY6" s="235"/>
      <c r="CZ6" s="235"/>
      <c r="DA6" s="235"/>
      <c r="DB6" s="235"/>
      <c r="DC6" s="235"/>
      <c r="DD6" s="235"/>
      <c r="DE6" s="235"/>
      <c r="DF6" s="235"/>
      <c r="DG6" s="235"/>
      <c r="DH6" s="235"/>
      <c r="DI6" s="235"/>
      <c r="DJ6" s="235"/>
      <c r="DK6" s="235"/>
      <c r="DL6" s="235"/>
      <c r="DM6" s="235"/>
      <c r="DN6" s="235"/>
      <c r="DO6" s="235"/>
      <c r="DP6" s="235"/>
      <c r="DQ6" s="235"/>
      <c r="DR6" s="235"/>
      <c r="DS6" s="235"/>
      <c r="DT6" s="235"/>
      <c r="DU6" s="235"/>
      <c r="DV6" s="235"/>
      <c r="DW6" s="235"/>
      <c r="DX6" s="235"/>
      <c r="DY6" s="235"/>
      <c r="DZ6" s="235"/>
      <c r="EA6" s="235"/>
      <c r="EB6" s="235"/>
      <c r="EC6" s="235"/>
      <c r="ED6" s="235"/>
      <c r="EE6" s="235"/>
      <c r="EF6" s="235"/>
      <c r="EG6" s="235"/>
      <c r="EH6" s="235"/>
      <c r="EI6" s="235"/>
      <c r="EJ6" s="235"/>
      <c r="EK6" s="235"/>
      <c r="EL6" s="235"/>
      <c r="EM6" s="235"/>
      <c r="EN6" s="235"/>
      <c r="EO6" s="235"/>
      <c r="EP6" s="235"/>
      <c r="EQ6" s="235"/>
      <c r="ER6" s="235"/>
      <c r="ES6" s="235"/>
      <c r="ET6" s="235"/>
      <c r="EU6" s="235"/>
      <c r="EV6" s="235"/>
      <c r="EW6" s="235"/>
      <c r="EX6" s="235"/>
      <c r="EY6" s="235"/>
      <c r="EZ6" s="235"/>
      <c r="FA6" s="235"/>
      <c r="FB6" s="235"/>
      <c r="FC6" s="235"/>
      <c r="FD6" s="235"/>
      <c r="FE6" s="235"/>
      <c r="FF6" s="235"/>
      <c r="FG6" s="235"/>
      <c r="FH6" s="235"/>
      <c r="FI6" s="235"/>
      <c r="FJ6" s="235"/>
      <c r="FK6" s="235"/>
      <c r="FL6" s="235"/>
      <c r="FM6" s="235"/>
      <c r="FN6" s="235"/>
      <c r="FO6" s="235"/>
      <c r="FP6" s="235"/>
      <c r="FQ6" s="235"/>
      <c r="FR6" s="235"/>
      <c r="FS6" s="235"/>
      <c r="FT6" s="235"/>
      <c r="FU6" s="235"/>
      <c r="FV6" s="235"/>
      <c r="FW6" s="235"/>
      <c r="FX6" s="235"/>
      <c r="FY6" s="235"/>
      <c r="FZ6" s="235"/>
      <c r="GA6" s="235"/>
      <c r="GB6" s="235"/>
      <c r="GC6" s="235"/>
      <c r="GD6" s="235"/>
      <c r="GE6" s="235"/>
      <c r="GF6" s="235"/>
      <c r="GG6" s="235"/>
      <c r="GH6" s="235"/>
      <c r="GI6" s="235"/>
      <c r="GJ6" s="235"/>
      <c r="GK6" s="235"/>
      <c r="GL6" s="235"/>
      <c r="GM6" s="235"/>
      <c r="GN6" s="235"/>
      <c r="GO6" s="235"/>
      <c r="GP6" s="235"/>
      <c r="GQ6" s="235"/>
      <c r="GR6" s="235"/>
      <c r="GS6" s="235"/>
      <c r="GT6" s="235"/>
      <c r="GU6" s="235"/>
    </row>
    <row r="7" s="236" customFormat="1" ht="24" customHeight="1" spans="1:203">
      <c r="A7" s="246" t="s">
        <v>686</v>
      </c>
      <c r="B7" s="247">
        <v>736</v>
      </c>
      <c r="C7" s="235"/>
      <c r="D7" s="235"/>
      <c r="E7" s="235"/>
      <c r="F7" s="235"/>
      <c r="G7" s="235"/>
      <c r="H7" s="235"/>
      <c r="I7" s="235"/>
      <c r="J7" s="235"/>
      <c r="K7" s="235"/>
      <c r="L7" s="235"/>
      <c r="M7" s="235"/>
      <c r="N7" s="235"/>
      <c r="O7" s="235"/>
      <c r="P7" s="235"/>
      <c r="Q7" s="235"/>
      <c r="R7" s="235"/>
      <c r="S7" s="235"/>
      <c r="T7" s="235"/>
      <c r="U7" s="235"/>
      <c r="V7" s="235"/>
      <c r="W7" s="235"/>
      <c r="X7" s="235"/>
      <c r="Y7" s="235"/>
      <c r="Z7" s="235"/>
      <c r="AA7" s="235"/>
      <c r="AB7" s="235"/>
      <c r="AC7" s="235"/>
      <c r="AD7" s="235"/>
      <c r="AE7" s="235"/>
      <c r="AF7" s="235"/>
      <c r="AG7" s="235"/>
      <c r="AH7" s="235"/>
      <c r="AI7" s="235"/>
      <c r="AJ7" s="235"/>
      <c r="AK7" s="235"/>
      <c r="AL7" s="235"/>
      <c r="AM7" s="235"/>
      <c r="AN7" s="235"/>
      <c r="AO7" s="235"/>
      <c r="AP7" s="235"/>
      <c r="AQ7" s="235"/>
      <c r="AR7" s="235"/>
      <c r="AS7" s="235"/>
      <c r="AT7" s="235"/>
      <c r="AU7" s="235"/>
      <c r="AV7" s="235"/>
      <c r="AW7" s="235"/>
      <c r="AX7" s="235"/>
      <c r="AY7" s="235"/>
      <c r="AZ7" s="235"/>
      <c r="BA7" s="235"/>
      <c r="BB7" s="235"/>
      <c r="BC7" s="235"/>
      <c r="BD7" s="235"/>
      <c r="BE7" s="235"/>
      <c r="BF7" s="235"/>
      <c r="BG7" s="235"/>
      <c r="BH7" s="235"/>
      <c r="BI7" s="235"/>
      <c r="BJ7" s="235"/>
      <c r="BK7" s="235"/>
      <c r="BL7" s="235"/>
      <c r="BM7" s="235"/>
      <c r="BN7" s="235"/>
      <c r="BO7" s="235"/>
      <c r="BP7" s="235"/>
      <c r="BQ7" s="235"/>
      <c r="BR7" s="235"/>
      <c r="BS7" s="235"/>
      <c r="BT7" s="235"/>
      <c r="BU7" s="235"/>
      <c r="BV7" s="235"/>
      <c r="BW7" s="235"/>
      <c r="BX7" s="235"/>
      <c r="BY7" s="235"/>
      <c r="BZ7" s="235"/>
      <c r="CA7" s="235"/>
      <c r="CB7" s="235"/>
      <c r="CC7" s="235"/>
      <c r="CD7" s="235"/>
      <c r="CE7" s="235"/>
      <c r="CF7" s="235"/>
      <c r="CG7" s="235"/>
      <c r="CH7" s="235"/>
      <c r="CI7" s="235"/>
      <c r="CJ7" s="235"/>
      <c r="CK7" s="235"/>
      <c r="CL7" s="235"/>
      <c r="CM7" s="235"/>
      <c r="CN7" s="235"/>
      <c r="CO7" s="235"/>
      <c r="CP7" s="235"/>
      <c r="CQ7" s="235"/>
      <c r="CR7" s="235"/>
      <c r="CS7" s="235"/>
      <c r="CT7" s="235"/>
      <c r="CU7" s="235"/>
      <c r="CV7" s="235"/>
      <c r="CW7" s="235"/>
      <c r="CX7" s="235"/>
      <c r="CY7" s="235"/>
      <c r="CZ7" s="235"/>
      <c r="DA7" s="235"/>
      <c r="DB7" s="235"/>
      <c r="DC7" s="235"/>
      <c r="DD7" s="235"/>
      <c r="DE7" s="235"/>
      <c r="DF7" s="235"/>
      <c r="DG7" s="235"/>
      <c r="DH7" s="235"/>
      <c r="DI7" s="235"/>
      <c r="DJ7" s="235"/>
      <c r="DK7" s="235"/>
      <c r="DL7" s="235"/>
      <c r="DM7" s="235"/>
      <c r="DN7" s="235"/>
      <c r="DO7" s="235"/>
      <c r="DP7" s="235"/>
      <c r="DQ7" s="235"/>
      <c r="DR7" s="235"/>
      <c r="DS7" s="235"/>
      <c r="DT7" s="235"/>
      <c r="DU7" s="235"/>
      <c r="DV7" s="235"/>
      <c r="DW7" s="235"/>
      <c r="DX7" s="235"/>
      <c r="DY7" s="235"/>
      <c r="DZ7" s="235"/>
      <c r="EA7" s="235"/>
      <c r="EB7" s="235"/>
      <c r="EC7" s="235"/>
      <c r="ED7" s="235"/>
      <c r="EE7" s="235"/>
      <c r="EF7" s="235"/>
      <c r="EG7" s="235"/>
      <c r="EH7" s="235"/>
      <c r="EI7" s="235"/>
      <c r="EJ7" s="235"/>
      <c r="EK7" s="235"/>
      <c r="EL7" s="235"/>
      <c r="EM7" s="235"/>
      <c r="EN7" s="235"/>
      <c r="EO7" s="235"/>
      <c r="EP7" s="235"/>
      <c r="EQ7" s="235"/>
      <c r="ER7" s="235"/>
      <c r="ES7" s="235"/>
      <c r="ET7" s="235"/>
      <c r="EU7" s="235"/>
      <c r="EV7" s="235"/>
      <c r="EW7" s="235"/>
      <c r="EX7" s="235"/>
      <c r="EY7" s="235"/>
      <c r="EZ7" s="235"/>
      <c r="FA7" s="235"/>
      <c r="FB7" s="235"/>
      <c r="FC7" s="235"/>
      <c r="FD7" s="235"/>
      <c r="FE7" s="235"/>
      <c r="FF7" s="235"/>
      <c r="FG7" s="235"/>
      <c r="FH7" s="235"/>
      <c r="FI7" s="235"/>
      <c r="FJ7" s="235"/>
      <c r="FK7" s="235"/>
      <c r="FL7" s="235"/>
      <c r="FM7" s="235"/>
      <c r="FN7" s="235"/>
      <c r="FO7" s="235"/>
      <c r="FP7" s="235"/>
      <c r="FQ7" s="235"/>
      <c r="FR7" s="235"/>
      <c r="FS7" s="235"/>
      <c r="FT7" s="235"/>
      <c r="FU7" s="235"/>
      <c r="FV7" s="235"/>
      <c r="FW7" s="235"/>
      <c r="FX7" s="235"/>
      <c r="FY7" s="235"/>
      <c r="FZ7" s="235"/>
      <c r="GA7" s="235"/>
      <c r="GB7" s="235"/>
      <c r="GC7" s="235"/>
      <c r="GD7" s="235"/>
      <c r="GE7" s="235"/>
      <c r="GF7" s="235"/>
      <c r="GG7" s="235"/>
      <c r="GH7" s="235"/>
      <c r="GI7" s="235"/>
      <c r="GJ7" s="235"/>
      <c r="GK7" s="235"/>
      <c r="GL7" s="235"/>
      <c r="GM7" s="235"/>
      <c r="GN7" s="235"/>
      <c r="GO7" s="235"/>
      <c r="GP7" s="235"/>
      <c r="GQ7" s="235"/>
      <c r="GR7" s="235"/>
      <c r="GS7" s="235"/>
      <c r="GT7" s="235"/>
      <c r="GU7" s="235"/>
    </row>
    <row r="8" s="235" customFormat="1" ht="24" customHeight="1" spans="1:2">
      <c r="A8" s="248" t="s">
        <v>33</v>
      </c>
      <c r="B8" s="249">
        <f>B5</f>
        <v>736</v>
      </c>
    </row>
    <row r="9" s="235" customFormat="1" ht="24" customHeight="1" spans="2:2">
      <c r="B9" s="237"/>
    </row>
    <row r="10" s="235" customFormat="1" ht="24" customHeight="1" spans="2:2">
      <c r="B10" s="237"/>
    </row>
    <row r="11" ht="24" customHeight="1"/>
    <row r="12" ht="24" customHeight="1"/>
    <row r="13" ht="24" customHeight="1"/>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sheetData>
  <mergeCells count="1">
    <mergeCell ref="A2:B2"/>
  </mergeCells>
  <printOptions horizontalCentered="1"/>
  <pageMargins left="0.590277777777778" right="0.590277777777778" top="0.786805555555556" bottom="0.786805555555556" header="0.5" footer="0.5"/>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F94"/>
  <sheetViews>
    <sheetView showGridLines="0" showZeros="0" topLeftCell="A10" workbookViewId="0">
      <selection activeCell="J14" sqref="J14"/>
    </sheetView>
  </sheetViews>
  <sheetFormatPr defaultColWidth="9" defaultRowHeight="15" customHeight="1" outlineLevelCol="5"/>
  <cols>
    <col min="1" max="1" width="32" style="488" customWidth="1"/>
    <col min="2" max="2" width="12.625" style="488" customWidth="1"/>
    <col min="3" max="3" width="15" style="488" customWidth="1"/>
    <col min="4" max="4" width="16.125" style="488" customWidth="1"/>
    <col min="5" max="5" width="12.75" style="488" customWidth="1"/>
    <col min="6" max="6" width="10.375" style="488" customWidth="1"/>
    <col min="7" max="241" width="9" style="488"/>
    <col min="242" max="16384" width="9" style="517"/>
  </cols>
  <sheetData>
    <row r="1" s="281" customFormat="1" ht="24" customHeight="1" spans="1:6">
      <c r="A1" s="287" t="s">
        <v>31</v>
      </c>
      <c r="B1" s="288"/>
      <c r="C1" s="288"/>
      <c r="D1" s="288"/>
      <c r="E1" s="288"/>
      <c r="F1" s="288"/>
    </row>
    <row r="2" s="483" customFormat="1" ht="42" customHeight="1" spans="1:6">
      <c r="A2" s="518" t="s">
        <v>32</v>
      </c>
      <c r="B2" s="519"/>
      <c r="C2" s="519"/>
      <c r="D2" s="519"/>
      <c r="E2" s="519"/>
      <c r="F2" s="519"/>
    </row>
    <row r="3" s="484" customFormat="1" ht="27" customHeight="1" spans="6:6">
      <c r="F3" s="484" t="s">
        <v>2</v>
      </c>
    </row>
    <row r="4" s="516" customFormat="1" ht="30" customHeight="1" spans="1:6">
      <c r="A4" s="520" t="s">
        <v>3</v>
      </c>
      <c r="B4" s="248" t="s">
        <v>4</v>
      </c>
      <c r="C4" s="248"/>
      <c r="D4" s="248"/>
      <c r="E4" s="248"/>
      <c r="F4" s="248"/>
    </row>
    <row r="5" s="485" customFormat="1" ht="48" customHeight="1" spans="1:6">
      <c r="A5" s="521"/>
      <c r="B5" s="522" t="s">
        <v>33</v>
      </c>
      <c r="C5" s="522" t="s">
        <v>34</v>
      </c>
      <c r="D5" s="522" t="s">
        <v>35</v>
      </c>
      <c r="E5" s="522" t="s">
        <v>36</v>
      </c>
      <c r="F5" s="522" t="s">
        <v>37</v>
      </c>
    </row>
    <row r="6" s="486" customFormat="1" ht="24" customHeight="1" spans="1:6">
      <c r="A6" s="523" t="s">
        <v>38</v>
      </c>
      <c r="B6" s="494">
        <f>SUM(C6:F6)</f>
        <v>22520</v>
      </c>
      <c r="C6" s="524">
        <f>22520-D6-E6-F6</f>
        <v>21631</v>
      </c>
      <c r="D6" s="525">
        <v>310</v>
      </c>
      <c r="E6" s="524">
        <v>579</v>
      </c>
      <c r="F6" s="524"/>
    </row>
    <row r="7" s="486" customFormat="1" ht="24" customHeight="1" spans="1:6">
      <c r="A7" s="523" t="s">
        <v>39</v>
      </c>
      <c r="B7" s="494">
        <f t="shared" ref="B7:B30" si="0">SUM(C7:F7)</f>
        <v>0</v>
      </c>
      <c r="C7" s="524">
        <v>0</v>
      </c>
      <c r="D7" s="525"/>
      <c r="E7" s="524"/>
      <c r="F7" s="524"/>
    </row>
    <row r="8" s="486" customFormat="1" ht="24" customHeight="1" spans="1:6">
      <c r="A8" s="523" t="s">
        <v>40</v>
      </c>
      <c r="B8" s="494">
        <f t="shared" si="0"/>
        <v>173</v>
      </c>
      <c r="C8" s="524">
        <f>173-D8-E8-F8</f>
        <v>173</v>
      </c>
      <c r="D8" s="525"/>
      <c r="E8" s="524"/>
      <c r="F8" s="524"/>
    </row>
    <row r="9" s="486" customFormat="1" ht="24" customHeight="1" spans="1:6">
      <c r="A9" s="523" t="s">
        <v>41</v>
      </c>
      <c r="B9" s="494">
        <f t="shared" si="0"/>
        <v>9125</v>
      </c>
      <c r="C9" s="524">
        <f>9125-D9-E9-F9</f>
        <v>7897</v>
      </c>
      <c r="D9" s="525">
        <v>840</v>
      </c>
      <c r="E9" s="524">
        <v>388</v>
      </c>
      <c r="F9" s="524"/>
    </row>
    <row r="10" s="486" customFormat="1" ht="24" customHeight="1" spans="1:6">
      <c r="A10" s="523" t="s">
        <v>42</v>
      </c>
      <c r="B10" s="494">
        <f t="shared" si="0"/>
        <v>60645</v>
      </c>
      <c r="C10" s="524">
        <f>60645-D10-E10-F10</f>
        <v>40941</v>
      </c>
      <c r="D10" s="525">
        <v>11935</v>
      </c>
      <c r="E10" s="524">
        <v>7769</v>
      </c>
      <c r="F10" s="524"/>
    </row>
    <row r="11" s="485" customFormat="1" ht="24" customHeight="1" spans="1:6">
      <c r="A11" s="523" t="s">
        <v>43</v>
      </c>
      <c r="B11" s="494">
        <f t="shared" si="0"/>
        <v>1020</v>
      </c>
      <c r="C11" s="524">
        <f>1020-D11-E11-F11</f>
        <v>570</v>
      </c>
      <c r="D11" s="525">
        <v>348</v>
      </c>
      <c r="E11" s="524">
        <v>102</v>
      </c>
      <c r="F11" s="524"/>
    </row>
    <row r="12" s="486" customFormat="1" ht="24" customHeight="1" spans="1:6">
      <c r="A12" s="523" t="s">
        <v>44</v>
      </c>
      <c r="B12" s="494">
        <f t="shared" si="0"/>
        <v>7851</v>
      </c>
      <c r="C12" s="524">
        <f>7851-D12-E12-F12</f>
        <v>7011</v>
      </c>
      <c r="D12" s="525">
        <v>521</v>
      </c>
      <c r="E12" s="524">
        <v>319</v>
      </c>
      <c r="F12" s="524"/>
    </row>
    <row r="13" s="486" customFormat="1" ht="24" customHeight="1" spans="1:6">
      <c r="A13" s="523" t="s">
        <v>45</v>
      </c>
      <c r="B13" s="494">
        <f t="shared" si="0"/>
        <v>52721</v>
      </c>
      <c r="C13" s="524">
        <f>52721-D13-E13-F13</f>
        <v>36896</v>
      </c>
      <c r="D13" s="525">
        <v>15237</v>
      </c>
      <c r="E13" s="524">
        <v>588</v>
      </c>
      <c r="F13" s="524"/>
    </row>
    <row r="14" s="486" customFormat="1" ht="24" customHeight="1" spans="1:6">
      <c r="A14" s="523" t="s">
        <v>46</v>
      </c>
      <c r="B14" s="494">
        <f t="shared" si="0"/>
        <v>23438</v>
      </c>
      <c r="C14" s="524">
        <f>23438-D14-E14-F14</f>
        <v>13565</v>
      </c>
      <c r="D14" s="525">
        <f>7602+253</f>
        <v>7855</v>
      </c>
      <c r="E14" s="524">
        <v>2018</v>
      </c>
      <c r="F14" s="524"/>
    </row>
    <row r="15" s="486" customFormat="1" ht="24" customHeight="1" spans="1:6">
      <c r="A15" s="523" t="s">
        <v>47</v>
      </c>
      <c r="B15" s="494">
        <f t="shared" si="0"/>
        <v>3754</v>
      </c>
      <c r="C15" s="524">
        <f>3754-D15-E15-F15</f>
        <v>163</v>
      </c>
      <c r="D15" s="525">
        <v>855</v>
      </c>
      <c r="E15" s="524">
        <v>2736</v>
      </c>
      <c r="F15" s="524"/>
    </row>
    <row r="16" s="486" customFormat="1" ht="24" customHeight="1" spans="1:6">
      <c r="A16" s="523" t="s">
        <v>48</v>
      </c>
      <c r="B16" s="494">
        <f t="shared" si="0"/>
        <v>3149</v>
      </c>
      <c r="C16" s="524">
        <f>3149-D16-E16-F16</f>
        <v>3011</v>
      </c>
      <c r="D16" s="525"/>
      <c r="E16" s="524">
        <v>138</v>
      </c>
      <c r="F16" s="524"/>
    </row>
    <row r="17" s="486" customFormat="1" ht="24" customHeight="1" spans="1:6">
      <c r="A17" s="523" t="s">
        <v>49</v>
      </c>
      <c r="B17" s="494">
        <f t="shared" si="0"/>
        <v>37181</v>
      </c>
      <c r="C17" s="524">
        <f>37181-D17-E17-F17</f>
        <v>12413</v>
      </c>
      <c r="D17" s="525">
        <f>16663+3567+1472</f>
        <v>21702</v>
      </c>
      <c r="E17" s="524">
        <v>3066</v>
      </c>
      <c r="F17" s="524"/>
    </row>
    <row r="18" s="486" customFormat="1" ht="24" customHeight="1" spans="1:6">
      <c r="A18" s="523" t="s">
        <v>50</v>
      </c>
      <c r="B18" s="494">
        <f t="shared" si="0"/>
        <v>1350</v>
      </c>
      <c r="C18" s="524">
        <f>1350-D18-E18-F18</f>
        <v>807</v>
      </c>
      <c r="D18" s="525">
        <v>523</v>
      </c>
      <c r="E18" s="524">
        <v>20</v>
      </c>
      <c r="F18" s="41"/>
    </row>
    <row r="19" s="486" customFormat="1" ht="24" customHeight="1" spans="1:6">
      <c r="A19" s="526" t="s">
        <v>51</v>
      </c>
      <c r="B19" s="494">
        <f t="shared" si="0"/>
        <v>11</v>
      </c>
      <c r="C19" s="524">
        <f>11-D19-E19-F19</f>
        <v>0</v>
      </c>
      <c r="D19" s="525">
        <v>11</v>
      </c>
      <c r="E19" s="524"/>
      <c r="F19" s="524"/>
    </row>
    <row r="20" s="486" customFormat="1" ht="24" customHeight="1" spans="1:6">
      <c r="A20" s="526" t="s">
        <v>52</v>
      </c>
      <c r="B20" s="494">
        <f t="shared" si="0"/>
        <v>660</v>
      </c>
      <c r="C20" s="524">
        <f>660-D20-E20-F20</f>
        <v>487</v>
      </c>
      <c r="D20" s="525">
        <v>96</v>
      </c>
      <c r="E20" s="524">
        <v>77</v>
      </c>
      <c r="F20" s="524"/>
    </row>
    <row r="21" s="486" customFormat="1" ht="24" customHeight="1" spans="1:6">
      <c r="A21" s="526" t="s">
        <v>53</v>
      </c>
      <c r="B21" s="494">
        <f t="shared" si="0"/>
        <v>0</v>
      </c>
      <c r="C21" s="524">
        <v>0</v>
      </c>
      <c r="D21" s="525"/>
      <c r="E21" s="524"/>
      <c r="F21" s="524"/>
    </row>
    <row r="22" s="486" customFormat="1" ht="24" customHeight="1" spans="1:6">
      <c r="A22" s="526" t="s">
        <v>54</v>
      </c>
      <c r="B22" s="494">
        <f t="shared" si="0"/>
        <v>0</v>
      </c>
      <c r="C22" s="524">
        <v>0</v>
      </c>
      <c r="D22" s="525"/>
      <c r="E22" s="524"/>
      <c r="F22" s="524"/>
    </row>
    <row r="23" s="486" customFormat="1" ht="24" customHeight="1" spans="1:6">
      <c r="A23" s="526" t="s">
        <v>55</v>
      </c>
      <c r="B23" s="494">
        <f t="shared" si="0"/>
        <v>1415</v>
      </c>
      <c r="C23" s="524">
        <f>1415-D23-E23-F23</f>
        <v>1415</v>
      </c>
      <c r="D23" s="525"/>
      <c r="E23" s="524"/>
      <c r="F23" s="524"/>
    </row>
    <row r="24" s="486" customFormat="1" ht="24" customHeight="1" spans="1:6">
      <c r="A24" s="526" t="s">
        <v>56</v>
      </c>
      <c r="B24" s="494">
        <f t="shared" si="0"/>
        <v>13841</v>
      </c>
      <c r="C24" s="524">
        <f>13841-D24-E24-F24</f>
        <v>8807</v>
      </c>
      <c r="D24" s="525">
        <v>3358</v>
      </c>
      <c r="E24" s="524">
        <v>1676</v>
      </c>
      <c r="F24" s="524"/>
    </row>
    <row r="25" s="486" customFormat="1" ht="24" customHeight="1" spans="1:6">
      <c r="A25" s="526" t="s">
        <v>57</v>
      </c>
      <c r="B25" s="494">
        <f t="shared" si="0"/>
        <v>2091</v>
      </c>
      <c r="C25" s="524">
        <f>2091-D25-E25-F25</f>
        <v>2091</v>
      </c>
      <c r="D25" s="525"/>
      <c r="E25" s="524"/>
      <c r="F25" s="524"/>
    </row>
    <row r="26" s="486" customFormat="1" ht="24" customHeight="1" spans="1:6">
      <c r="A26" s="526" t="s">
        <v>58</v>
      </c>
      <c r="B26" s="494">
        <f t="shared" si="0"/>
        <v>2737</v>
      </c>
      <c r="C26" s="524">
        <f>2737-D26-E26-F26</f>
        <v>1934</v>
      </c>
      <c r="D26" s="525">
        <f>388+4</f>
        <v>392</v>
      </c>
      <c r="E26" s="524">
        <v>411</v>
      </c>
      <c r="F26" s="524"/>
    </row>
    <row r="27" s="486" customFormat="1" ht="24" customHeight="1" spans="1:6">
      <c r="A27" s="527" t="s">
        <v>59</v>
      </c>
      <c r="B27" s="494">
        <f t="shared" si="0"/>
        <v>2600</v>
      </c>
      <c r="C27" s="524">
        <f>2600-D27-E27-F27</f>
        <v>2600</v>
      </c>
      <c r="D27" s="525"/>
      <c r="F27" s="524"/>
    </row>
    <row r="28" s="486" customFormat="1" ht="24" customHeight="1" spans="1:6">
      <c r="A28" s="527" t="s">
        <v>60</v>
      </c>
      <c r="B28" s="494">
        <f t="shared" si="0"/>
        <v>3153</v>
      </c>
      <c r="C28" s="524">
        <f>3153-D28-E28-F28</f>
        <v>1027</v>
      </c>
      <c r="D28" s="525">
        <f>374+1042</f>
        <v>1416</v>
      </c>
      <c r="E28" s="524">
        <v>710</v>
      </c>
      <c r="F28" s="524"/>
    </row>
    <row r="29" s="486" customFormat="1" ht="24" customHeight="1" spans="1:6">
      <c r="A29" s="527" t="s">
        <v>61</v>
      </c>
      <c r="B29" s="494">
        <f t="shared" si="0"/>
        <v>5372</v>
      </c>
      <c r="C29" s="524">
        <f>5372-D29-E29-F29</f>
        <v>5372</v>
      </c>
      <c r="D29" s="525"/>
      <c r="E29" s="524"/>
      <c r="F29" s="524"/>
    </row>
    <row r="30" s="486" customFormat="1" ht="24" customHeight="1" spans="1:6">
      <c r="A30" s="527" t="s">
        <v>62</v>
      </c>
      <c r="B30" s="494">
        <f t="shared" si="0"/>
        <v>1</v>
      </c>
      <c r="C30" s="524">
        <f>1-D30-E30-F30</f>
        <v>1</v>
      </c>
      <c r="D30" s="525"/>
      <c r="E30" s="524"/>
      <c r="F30" s="524"/>
    </row>
    <row r="31" s="486" customFormat="1" ht="24" customHeight="1" spans="1:6">
      <c r="A31" s="248" t="s">
        <v>63</v>
      </c>
      <c r="B31" s="494">
        <f>SUM(B6:B30)</f>
        <v>254808</v>
      </c>
      <c r="C31" s="494">
        <f>SUM(C6:C30)</f>
        <v>168812</v>
      </c>
      <c r="D31" s="494">
        <f>SUM(D6:D30)</f>
        <v>65399</v>
      </c>
      <c r="E31" s="494">
        <f>SUM(E6:E30)</f>
        <v>20597</v>
      </c>
      <c r="F31" s="494">
        <f>SUM(F6:F30)</f>
        <v>0</v>
      </c>
    </row>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sheetData>
  <sheetProtection formatCells="0" formatColumns="0" formatRows="0" insertRows="0" insertColumns="0" insertHyperlinks="0" deleteColumns="0" deleteRows="0" sort="0" autoFilter="0" pivotTables="0"/>
  <mergeCells count="3">
    <mergeCell ref="A2:F2"/>
    <mergeCell ref="B4:F4"/>
    <mergeCell ref="A4:A5"/>
  </mergeCells>
  <printOptions horizontalCentered="1"/>
  <pageMargins left="0.590277777777778" right="0.590277777777778" top="0.786805555555556" bottom="0.786805555555556" header="0.5" footer="0.5"/>
  <pageSetup paperSize="9" scale="85" orientation="portrait" horizontalDpi="600"/>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D94"/>
  <sheetViews>
    <sheetView showZeros="0" workbookViewId="0">
      <selection activeCell="B4" sqref="B4:D28"/>
    </sheetView>
  </sheetViews>
  <sheetFormatPr defaultColWidth="8.875" defaultRowHeight="14.25" outlineLevelCol="3"/>
  <cols>
    <col min="1" max="1" width="48.125" style="204" customWidth="1"/>
    <col min="2" max="4" width="11.25" style="204" customWidth="1"/>
    <col min="5" max="23" width="9" style="204"/>
    <col min="24" max="16384" width="8.875" style="204"/>
  </cols>
  <sheetData>
    <row r="1" s="112" customFormat="1" ht="24" customHeight="1" spans="1:2">
      <c r="A1" s="217" t="s">
        <v>687</v>
      </c>
      <c r="B1" s="121"/>
    </row>
    <row r="2" s="198" customFormat="1" ht="42" customHeight="1" spans="1:4">
      <c r="A2" s="218" t="s">
        <v>688</v>
      </c>
      <c r="B2" s="218"/>
      <c r="C2" s="218"/>
      <c r="D2" s="218"/>
    </row>
    <row r="3" s="216" customFormat="1" ht="27" customHeight="1" spans="1:4">
      <c r="A3" s="199"/>
      <c r="C3" s="208" t="s">
        <v>689</v>
      </c>
      <c r="D3" s="208"/>
    </row>
    <row r="4" s="203" customFormat="1" ht="30" customHeight="1" spans="1:4">
      <c r="A4" s="219" t="s">
        <v>690</v>
      </c>
      <c r="B4" s="220" t="s">
        <v>691</v>
      </c>
      <c r="C4" s="184" t="s">
        <v>692</v>
      </c>
      <c r="D4" s="184" t="s">
        <v>693</v>
      </c>
    </row>
    <row r="5" s="203" customFormat="1" ht="23.5" customHeight="1" spans="1:4">
      <c r="A5" s="221" t="s">
        <v>694</v>
      </c>
      <c r="B5" s="175">
        <f>SUM(B6:B10)</f>
        <v>1000</v>
      </c>
      <c r="C5" s="175">
        <f>SUM(C6:C10)</f>
        <v>2000</v>
      </c>
      <c r="D5" s="222">
        <f>C5/B5*100</f>
        <v>200</v>
      </c>
    </row>
    <row r="6" s="203" customFormat="1" ht="23.5" customHeight="1" spans="1:4">
      <c r="A6" s="223" t="s">
        <v>695</v>
      </c>
      <c r="B6" s="175"/>
      <c r="C6" s="186"/>
      <c r="D6" s="222"/>
    </row>
    <row r="7" s="203" customFormat="1" ht="23.5" customHeight="1" spans="1:4">
      <c r="A7" s="223" t="s">
        <v>696</v>
      </c>
      <c r="B7" s="175"/>
      <c r="C7" s="172"/>
      <c r="D7" s="222"/>
    </row>
    <row r="8" s="202" customFormat="1" ht="23.5" customHeight="1" spans="1:4">
      <c r="A8" s="223" t="s">
        <v>697</v>
      </c>
      <c r="B8" s="224"/>
      <c r="C8" s="172"/>
      <c r="D8" s="222"/>
    </row>
    <row r="9" s="202" customFormat="1" ht="23.5" customHeight="1" spans="1:4">
      <c r="A9" s="223" t="s">
        <v>698</v>
      </c>
      <c r="B9" s="225"/>
      <c r="C9" s="225"/>
      <c r="D9" s="225"/>
    </row>
    <row r="10" s="202" customFormat="1" ht="23.5" customHeight="1" spans="1:4">
      <c r="A10" s="223" t="s">
        <v>699</v>
      </c>
      <c r="B10" s="224">
        <v>1000</v>
      </c>
      <c r="C10" s="172">
        <v>2000</v>
      </c>
      <c r="D10" s="222">
        <f>C10/B10*100</f>
        <v>200</v>
      </c>
    </row>
    <row r="11" s="202" customFormat="1" ht="23.5" customHeight="1" spans="1:4">
      <c r="A11" s="221" t="s">
        <v>700</v>
      </c>
      <c r="B11" s="226"/>
      <c r="C11" s="186"/>
      <c r="D11" s="222"/>
    </row>
    <row r="12" s="202" customFormat="1" ht="23.5" customHeight="1" spans="1:4">
      <c r="A12" s="223" t="s">
        <v>701</v>
      </c>
      <c r="B12" s="224"/>
      <c r="C12" s="172"/>
      <c r="D12" s="227"/>
    </row>
    <row r="13" s="202" customFormat="1" ht="23.5" customHeight="1" spans="1:4">
      <c r="A13" s="223" t="s">
        <v>702</v>
      </c>
      <c r="B13" s="224"/>
      <c r="C13" s="172"/>
      <c r="D13" s="227"/>
    </row>
    <row r="14" s="202" customFormat="1" ht="23.5" customHeight="1" spans="1:4">
      <c r="A14" s="223" t="s">
        <v>703</v>
      </c>
      <c r="B14" s="224"/>
      <c r="C14" s="172"/>
      <c r="D14" s="227"/>
    </row>
    <row r="15" s="202" customFormat="1" ht="23.5" customHeight="1" spans="1:4">
      <c r="A15" s="228" t="s">
        <v>704</v>
      </c>
      <c r="B15" s="224"/>
      <c r="C15" s="172"/>
      <c r="D15" s="227"/>
    </row>
    <row r="16" s="202" customFormat="1" ht="23.5" customHeight="1" spans="1:4">
      <c r="A16" s="221" t="s">
        <v>705</v>
      </c>
      <c r="B16" s="175"/>
      <c r="C16" s="186"/>
      <c r="D16" s="222"/>
    </row>
    <row r="17" s="202" customFormat="1" ht="23.5" customHeight="1" spans="1:4">
      <c r="A17" s="223" t="s">
        <v>706</v>
      </c>
      <c r="B17" s="224"/>
      <c r="C17" s="172"/>
      <c r="D17" s="227"/>
    </row>
    <row r="18" s="202" customFormat="1" ht="23.5" customHeight="1" spans="1:4">
      <c r="A18" s="223" t="s">
        <v>707</v>
      </c>
      <c r="B18" s="224"/>
      <c r="C18" s="172"/>
      <c r="D18" s="227"/>
    </row>
    <row r="19" s="202" customFormat="1" ht="23.5" customHeight="1" spans="1:4">
      <c r="A19" s="223" t="s">
        <v>708</v>
      </c>
      <c r="B19" s="224"/>
      <c r="C19" s="172"/>
      <c r="D19" s="227"/>
    </row>
    <row r="20" s="202" customFormat="1" ht="23.5" customHeight="1" spans="1:4">
      <c r="A20" s="223" t="s">
        <v>709</v>
      </c>
      <c r="B20" s="224"/>
      <c r="C20" s="172"/>
      <c r="D20" s="227"/>
    </row>
    <row r="21" s="202" customFormat="1" ht="23.5" customHeight="1" spans="1:4">
      <c r="A21" s="221" t="s">
        <v>710</v>
      </c>
      <c r="B21" s="175"/>
      <c r="C21" s="186"/>
      <c r="D21" s="222"/>
    </row>
    <row r="22" s="202" customFormat="1" ht="23.5" customHeight="1" spans="1:4">
      <c r="A22" s="229" t="s">
        <v>711</v>
      </c>
      <c r="B22" s="230"/>
      <c r="C22" s="172"/>
      <c r="D22" s="227"/>
    </row>
    <row r="23" s="202" customFormat="1" ht="23.5" customHeight="1" spans="1:4">
      <c r="A23" s="229" t="s">
        <v>712</v>
      </c>
      <c r="B23" s="230"/>
      <c r="C23" s="172"/>
      <c r="D23" s="227"/>
    </row>
    <row r="24" s="202" customFormat="1" ht="23.5" customHeight="1" spans="1:4">
      <c r="A24" s="229" t="s">
        <v>713</v>
      </c>
      <c r="B24" s="230"/>
      <c r="C24" s="172"/>
      <c r="D24" s="227"/>
    </row>
    <row r="25" s="202" customFormat="1" ht="23.5" customHeight="1" spans="1:4">
      <c r="A25" s="221" t="s">
        <v>714</v>
      </c>
      <c r="B25" s="175"/>
      <c r="C25" s="186"/>
      <c r="D25" s="222"/>
    </row>
    <row r="26" s="202" customFormat="1" ht="23.5" customHeight="1" spans="1:4">
      <c r="A26" s="223" t="s">
        <v>715</v>
      </c>
      <c r="B26" s="224"/>
      <c r="C26" s="172"/>
      <c r="D26" s="227"/>
    </row>
    <row r="27" ht="23.5" customHeight="1" spans="1:4">
      <c r="A27" s="189"/>
      <c r="B27" s="224"/>
      <c r="C27" s="172"/>
      <c r="D27" s="222"/>
    </row>
    <row r="28" ht="23.5" customHeight="1" spans="1:4">
      <c r="A28" s="231" t="s">
        <v>716</v>
      </c>
      <c r="B28" s="226">
        <f>B5+B11+B16+B21</f>
        <v>1000</v>
      </c>
      <c r="C28" s="226">
        <f>C5+C11+C16+C21</f>
        <v>2000</v>
      </c>
      <c r="D28" s="232">
        <f>C28/B28*100</f>
        <v>200</v>
      </c>
    </row>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sheetData>
  <mergeCells count="2">
    <mergeCell ref="A2:D2"/>
    <mergeCell ref="C3:D3"/>
  </mergeCells>
  <printOptions horizontalCentered="1"/>
  <pageMargins left="0.590277777777778" right="0.590277777777778" top="0.786805555555556" bottom="0.786805555555556" header="0.5" footer="0.5"/>
  <pageSetup paperSize="9" fitToHeight="0" orientation="portrait" horizontalDpi="600"/>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D95"/>
  <sheetViews>
    <sheetView showZeros="0" workbookViewId="0">
      <selection activeCell="I7" sqref="I7"/>
    </sheetView>
  </sheetViews>
  <sheetFormatPr defaultColWidth="8.875" defaultRowHeight="14.25" outlineLevelCol="3"/>
  <cols>
    <col min="1" max="1" width="45.5" style="204" customWidth="1"/>
    <col min="2" max="3" width="12.875" style="204" customWidth="1"/>
    <col min="4" max="4" width="12.875" style="205" customWidth="1"/>
    <col min="5" max="20" width="9" style="204"/>
    <col min="21" max="16384" width="8.875" style="204"/>
  </cols>
  <sheetData>
    <row r="1" s="112" customFormat="1" ht="24" customHeight="1" spans="1:2">
      <c r="A1" s="120" t="s">
        <v>717</v>
      </c>
      <c r="B1" s="121"/>
    </row>
    <row r="2" s="198" customFormat="1" ht="42" customHeight="1" spans="1:4">
      <c r="A2" s="206" t="s">
        <v>718</v>
      </c>
      <c r="B2" s="207"/>
      <c r="C2" s="207"/>
      <c r="D2" s="207"/>
    </row>
    <row r="3" s="199" customFormat="1" ht="27" customHeight="1" spans="2:4">
      <c r="B3" s="208" t="s">
        <v>689</v>
      </c>
      <c r="C3" s="208"/>
      <c r="D3" s="208"/>
    </row>
    <row r="4" s="200" customFormat="1" ht="30" customHeight="1" spans="1:4">
      <c r="A4" s="165" t="s">
        <v>683</v>
      </c>
      <c r="B4" s="184" t="s">
        <v>691</v>
      </c>
      <c r="C4" s="184" t="s">
        <v>692</v>
      </c>
      <c r="D4" s="184" t="s">
        <v>693</v>
      </c>
    </row>
    <row r="5" s="200" customFormat="1" ht="24" customHeight="1" spans="1:4">
      <c r="A5" s="187" t="s">
        <v>719</v>
      </c>
      <c r="B5" s="175">
        <f>SUM(B6:B10)</f>
        <v>15</v>
      </c>
      <c r="C5" s="175">
        <f>SUM(C6:C10)</f>
        <v>11</v>
      </c>
      <c r="D5" s="173">
        <f>C5/B5*100</f>
        <v>73.3333333333333</v>
      </c>
    </row>
    <row r="6" s="200" customFormat="1" ht="24" customHeight="1" spans="1:4">
      <c r="A6" s="209" t="s">
        <v>720</v>
      </c>
      <c r="B6" s="175"/>
      <c r="C6" s="175"/>
      <c r="D6" s="173"/>
    </row>
    <row r="7" s="201" customFormat="1" ht="24" customHeight="1" spans="1:4">
      <c r="A7" s="210" t="s">
        <v>721</v>
      </c>
      <c r="B7" s="171"/>
      <c r="C7" s="171"/>
      <c r="D7" s="173"/>
    </row>
    <row r="8" s="201" customFormat="1" ht="24" customHeight="1" spans="1:4">
      <c r="A8" s="210" t="s">
        <v>722</v>
      </c>
      <c r="B8" s="171"/>
      <c r="C8" s="171"/>
      <c r="D8" s="173"/>
    </row>
    <row r="9" s="201" customFormat="1" ht="24" customHeight="1" spans="1:4">
      <c r="A9" s="210" t="s">
        <v>723</v>
      </c>
      <c r="B9" s="171">
        <v>15</v>
      </c>
      <c r="C9" s="171">
        <v>11</v>
      </c>
      <c r="D9" s="173">
        <f>C9/B9*100</f>
        <v>73.3333333333333</v>
      </c>
    </row>
    <row r="10" s="200" customFormat="1" ht="24" customHeight="1" spans="1:4">
      <c r="A10" s="210" t="s">
        <v>724</v>
      </c>
      <c r="B10" s="171"/>
      <c r="C10" s="171"/>
      <c r="D10" s="173"/>
    </row>
    <row r="11" s="201" customFormat="1" ht="24" customHeight="1" spans="1:4">
      <c r="A11" s="187" t="s">
        <v>725</v>
      </c>
      <c r="B11" s="175"/>
      <c r="C11" s="175"/>
      <c r="D11" s="173"/>
    </row>
    <row r="12" s="201" customFormat="1" ht="24" customHeight="1" spans="1:4">
      <c r="A12" s="210" t="s">
        <v>726</v>
      </c>
      <c r="B12" s="171"/>
      <c r="C12" s="171"/>
      <c r="D12" s="173"/>
    </row>
    <row r="13" s="202" customFormat="1" ht="24" customHeight="1" spans="1:4">
      <c r="A13" s="210" t="s">
        <v>727</v>
      </c>
      <c r="B13" s="171"/>
      <c r="C13" s="171"/>
      <c r="D13" s="173"/>
    </row>
    <row r="14" s="202" customFormat="1" ht="24" customHeight="1" spans="1:4">
      <c r="A14" s="210" t="s">
        <v>728</v>
      </c>
      <c r="B14" s="171"/>
      <c r="C14" s="171"/>
      <c r="D14" s="173"/>
    </row>
    <row r="15" s="202" customFormat="1" ht="24" customHeight="1" spans="1:4">
      <c r="A15" s="210" t="s">
        <v>729</v>
      </c>
      <c r="B15" s="211"/>
      <c r="C15" s="171"/>
      <c r="D15" s="173"/>
    </row>
    <row r="16" s="202" customFormat="1" ht="24" customHeight="1" spans="1:4">
      <c r="A16" s="170" t="s">
        <v>730</v>
      </c>
      <c r="B16" s="211"/>
      <c r="C16" s="171"/>
      <c r="D16" s="173"/>
    </row>
    <row r="17" s="203" customFormat="1" ht="24" customHeight="1" spans="1:4">
      <c r="A17" s="187" t="s">
        <v>731</v>
      </c>
      <c r="B17" s="175"/>
      <c r="C17" s="175"/>
      <c r="D17" s="173"/>
    </row>
    <row r="18" s="202" customFormat="1" ht="24" customHeight="1" spans="1:4">
      <c r="A18" s="210" t="s">
        <v>732</v>
      </c>
      <c r="B18" s="211"/>
      <c r="C18" s="171"/>
      <c r="D18" s="173"/>
    </row>
    <row r="19" s="203" customFormat="1" ht="24" customHeight="1" spans="1:4">
      <c r="A19" s="187" t="s">
        <v>733</v>
      </c>
      <c r="B19" s="175">
        <f>B20</f>
        <v>732</v>
      </c>
      <c r="C19" s="175">
        <f>C20</f>
        <v>1478</v>
      </c>
      <c r="D19" s="173">
        <f>C19/B19*100</f>
        <v>201.912568306011</v>
      </c>
    </row>
    <row r="20" s="202" customFormat="1" ht="24" customHeight="1" spans="1:4">
      <c r="A20" s="170" t="s">
        <v>734</v>
      </c>
      <c r="B20" s="171">
        <v>732</v>
      </c>
      <c r="C20" s="171">
        <v>1478</v>
      </c>
      <c r="D20" s="173">
        <f>C20/B20*100</f>
        <v>201.912568306011</v>
      </c>
    </row>
    <row r="21" s="202" customFormat="1" ht="24" customHeight="1" spans="1:4">
      <c r="A21" s="169"/>
      <c r="B21" s="171"/>
      <c r="C21" s="172"/>
      <c r="D21" s="173"/>
    </row>
    <row r="22" s="202" customFormat="1" ht="24" customHeight="1" spans="1:4">
      <c r="A22" s="174" t="s">
        <v>735</v>
      </c>
      <c r="B22" s="175">
        <f>B5+B11+B17+B19</f>
        <v>747</v>
      </c>
      <c r="C22" s="175">
        <f>C5+C11+C17+C19</f>
        <v>1489</v>
      </c>
      <c r="D22" s="173">
        <f>C22/B22*100</f>
        <v>199.330655957162</v>
      </c>
    </row>
    <row r="23" ht="24" customHeight="1" spans="2:3">
      <c r="B23" s="212"/>
      <c r="C23" s="212"/>
    </row>
    <row r="24" ht="24" customHeight="1" spans="2:3">
      <c r="B24" s="212"/>
      <c r="C24" s="212"/>
    </row>
    <row r="25" ht="24" customHeight="1" spans="2:3">
      <c r="B25" s="213"/>
      <c r="C25" s="213"/>
    </row>
    <row r="26" ht="24" customHeight="1" spans="2:3">
      <c r="B26" s="213"/>
      <c r="C26" s="213"/>
    </row>
    <row r="27" ht="24" customHeight="1" spans="2:3">
      <c r="B27" s="213"/>
      <c r="C27" s="213"/>
    </row>
    <row r="28" ht="24" customHeight="1" spans="1:3">
      <c r="A28" s="214"/>
      <c r="B28" s="213"/>
      <c r="C28" s="213"/>
    </row>
    <row r="29" ht="24" customHeight="1" spans="2:3">
      <c r="B29" s="213"/>
      <c r="C29" s="213"/>
    </row>
    <row r="30" ht="24" customHeight="1" spans="2:3">
      <c r="B30" s="213"/>
      <c r="C30" s="213"/>
    </row>
    <row r="31" ht="24" customHeight="1" spans="2:3">
      <c r="B31" s="213"/>
      <c r="C31" s="213"/>
    </row>
    <row r="32" ht="24" customHeight="1" spans="2:3">
      <c r="B32" s="213"/>
      <c r="C32" s="213"/>
    </row>
    <row r="33" ht="24" customHeight="1" spans="2:3">
      <c r="B33" s="213"/>
      <c r="C33" s="213"/>
    </row>
    <row r="34" ht="24" customHeight="1" spans="1:3">
      <c r="A34" s="215"/>
      <c r="B34" s="212"/>
      <c r="C34" s="212"/>
    </row>
    <row r="35" ht="24" customHeight="1" spans="2:3">
      <c r="B35" s="212"/>
      <c r="C35" s="212"/>
    </row>
    <row r="36" ht="24" customHeight="1" spans="2:3">
      <c r="B36" s="213"/>
      <c r="C36" s="213"/>
    </row>
    <row r="37" ht="24" customHeight="1" spans="2:3">
      <c r="B37" s="213"/>
      <c r="C37" s="213"/>
    </row>
    <row r="38" ht="24" customHeight="1" spans="2:3">
      <c r="B38" s="212"/>
      <c r="C38" s="212"/>
    </row>
    <row r="39" ht="24" customHeight="1" spans="2:3">
      <c r="B39" s="213"/>
      <c r="C39" s="213"/>
    </row>
    <row r="40" ht="24" customHeight="1" spans="1:3">
      <c r="A40" s="215"/>
      <c r="B40" s="212"/>
      <c r="C40" s="212"/>
    </row>
    <row r="41" ht="24" customHeight="1" spans="2:3">
      <c r="B41" s="212"/>
      <c r="C41" s="212"/>
    </row>
    <row r="42" ht="24" customHeight="1" spans="2:3">
      <c r="B42" s="213"/>
      <c r="C42" s="213"/>
    </row>
    <row r="43" ht="24" customHeight="1" spans="2:3">
      <c r="B43" s="213"/>
      <c r="C43" s="213"/>
    </row>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D2"/>
    <mergeCell ref="B3:D3"/>
  </mergeCells>
  <printOptions horizontalCentered="1"/>
  <pageMargins left="0.590277777777778" right="0.590277777777778" top="0.786805555555556" bottom="0.786805555555556" header="0.5" footer="0.5"/>
  <pageSetup paperSize="9" fitToHeight="0" orientation="portrait" horizontalDpi="600"/>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D95"/>
  <sheetViews>
    <sheetView showZeros="0" workbookViewId="0">
      <selection activeCell="D8" sqref="D8"/>
    </sheetView>
  </sheetViews>
  <sheetFormatPr defaultColWidth="8.875" defaultRowHeight="14.25" outlineLevelCol="3"/>
  <cols>
    <col min="1" max="1" width="28.625" style="179" customWidth="1"/>
    <col min="2" max="2" width="12.625" style="179" customWidth="1"/>
    <col min="3" max="3" width="28.625" style="179" customWidth="1"/>
    <col min="4" max="4" width="12.625" style="179" customWidth="1"/>
    <col min="5" max="24" width="9" style="179"/>
    <col min="25" max="16384" width="8.875" style="179"/>
  </cols>
  <sheetData>
    <row r="1" s="112" customFormat="1" ht="24" customHeight="1" spans="1:2">
      <c r="A1" s="120" t="s">
        <v>736</v>
      </c>
      <c r="B1" s="121"/>
    </row>
    <row r="2" s="176" customFormat="1" ht="42" customHeight="1" spans="1:4">
      <c r="A2" s="180" t="s">
        <v>737</v>
      </c>
      <c r="B2" s="181"/>
      <c r="C2" s="181"/>
      <c r="D2" s="181"/>
    </row>
    <row r="3" s="177" customFormat="1" ht="27" customHeight="1" spans="2:4">
      <c r="B3" s="182"/>
      <c r="C3" s="182"/>
      <c r="D3" s="182" t="s">
        <v>2</v>
      </c>
    </row>
    <row r="4" s="178" customFormat="1" ht="30" customHeight="1" spans="1:4">
      <c r="A4" s="183" t="s">
        <v>66</v>
      </c>
      <c r="B4" s="184" t="s">
        <v>4</v>
      </c>
      <c r="C4" s="183" t="s">
        <v>67</v>
      </c>
      <c r="D4" s="184" t="s">
        <v>4</v>
      </c>
    </row>
    <row r="5" s="178" customFormat="1" ht="24" customHeight="1" spans="1:4">
      <c r="A5" s="185" t="s">
        <v>738</v>
      </c>
      <c r="B5" s="186">
        <f>'20.国资收入'!C28</f>
        <v>2000</v>
      </c>
      <c r="C5" s="187" t="s">
        <v>739</v>
      </c>
      <c r="D5" s="188">
        <f>'21.国资支出'!C22</f>
        <v>1489</v>
      </c>
    </row>
    <row r="6" s="178" customFormat="1" ht="24" customHeight="1" spans="1:4">
      <c r="A6" s="185" t="s">
        <v>70</v>
      </c>
      <c r="B6" s="186">
        <f>B7+B8</f>
        <v>89</v>
      </c>
      <c r="C6" s="185" t="s">
        <v>71</v>
      </c>
      <c r="D6" s="188">
        <f>D7+D8</f>
        <v>600</v>
      </c>
    </row>
    <row r="7" ht="24" customHeight="1" spans="1:4">
      <c r="A7" s="189" t="s">
        <v>740</v>
      </c>
      <c r="B7" s="172">
        <v>4</v>
      </c>
      <c r="C7" s="189" t="s">
        <v>741</v>
      </c>
      <c r="D7" s="190"/>
    </row>
    <row r="8" ht="24" customHeight="1" spans="1:4">
      <c r="A8" s="189" t="s">
        <v>742</v>
      </c>
      <c r="B8" s="172">
        <v>85</v>
      </c>
      <c r="C8" s="191" t="s">
        <v>743</v>
      </c>
      <c r="D8" s="190">
        <v>600</v>
      </c>
    </row>
    <row r="9" ht="24" customHeight="1" spans="1:4">
      <c r="A9" s="192"/>
      <c r="B9" s="193"/>
      <c r="C9" s="194"/>
      <c r="D9" s="195"/>
    </row>
    <row r="10" ht="24" customHeight="1" spans="1:4">
      <c r="A10" s="196" t="s">
        <v>113</v>
      </c>
      <c r="B10" s="197">
        <f>B5+B6</f>
        <v>2089</v>
      </c>
      <c r="C10" s="196" t="s">
        <v>114</v>
      </c>
      <c r="D10" s="197">
        <f>D5+D6</f>
        <v>2089</v>
      </c>
    </row>
    <row r="11" ht="24" customHeight="1"/>
    <row r="12" ht="24" customHeight="1"/>
    <row r="13" ht="24" customHeight="1"/>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1">
    <mergeCell ref="A2:D2"/>
  </mergeCells>
  <printOptions horizontalCentered="1"/>
  <pageMargins left="0.590277777777778" right="0.590277777777778" top="0.786805555555556" bottom="0.786805555555556" header="0.5" footer="0.5"/>
  <pageSetup paperSize="9" fitToHeight="0" orientation="portrait" horizontalDpi="600"/>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D94"/>
  <sheetViews>
    <sheetView showZeros="0" workbookViewId="0">
      <selection activeCell="J24" sqref="J24"/>
    </sheetView>
  </sheetViews>
  <sheetFormatPr defaultColWidth="8.875" defaultRowHeight="14.25" outlineLevelCol="3"/>
  <cols>
    <col min="1" max="1" width="48.125" style="204" customWidth="1"/>
    <col min="2" max="4" width="11.25" style="204" customWidth="1"/>
    <col min="5" max="23" width="9" style="204"/>
    <col min="24" max="16384" width="8.875" style="204"/>
  </cols>
  <sheetData>
    <row r="1" s="112" customFormat="1" ht="24" customHeight="1" spans="1:2">
      <c r="A1" s="217" t="s">
        <v>744</v>
      </c>
      <c r="B1" s="121"/>
    </row>
    <row r="2" s="198" customFormat="1" ht="42" customHeight="1" spans="1:4">
      <c r="A2" s="218" t="s">
        <v>745</v>
      </c>
      <c r="B2" s="218"/>
      <c r="C2" s="218"/>
      <c r="D2" s="218"/>
    </row>
    <row r="3" s="216" customFormat="1" ht="27" customHeight="1" spans="1:4">
      <c r="A3" s="199"/>
      <c r="C3" s="208" t="s">
        <v>689</v>
      </c>
      <c r="D3" s="208"/>
    </row>
    <row r="4" s="203" customFormat="1" ht="30" customHeight="1" spans="1:4">
      <c r="A4" s="219" t="s">
        <v>690</v>
      </c>
      <c r="B4" s="220" t="s">
        <v>691</v>
      </c>
      <c r="C4" s="184" t="s">
        <v>692</v>
      </c>
      <c r="D4" s="184" t="s">
        <v>693</v>
      </c>
    </row>
    <row r="5" s="203" customFormat="1" ht="23.5" customHeight="1" spans="1:4">
      <c r="A5" s="221" t="s">
        <v>694</v>
      </c>
      <c r="B5" s="175">
        <f>SUM(B6:B10)</f>
        <v>1000</v>
      </c>
      <c r="C5" s="175">
        <f>SUM(C6:C10)</f>
        <v>2000</v>
      </c>
      <c r="D5" s="222">
        <f>C5/B5*100</f>
        <v>200</v>
      </c>
    </row>
    <row r="6" s="203" customFormat="1" ht="23.5" customHeight="1" spans="1:4">
      <c r="A6" s="223" t="s">
        <v>695</v>
      </c>
      <c r="B6" s="175"/>
      <c r="C6" s="186"/>
      <c r="D6" s="222"/>
    </row>
    <row r="7" s="203" customFormat="1" ht="23.5" customHeight="1" spans="1:4">
      <c r="A7" s="223" t="s">
        <v>696</v>
      </c>
      <c r="B7" s="175"/>
      <c r="C7" s="172"/>
      <c r="D7" s="222"/>
    </row>
    <row r="8" s="202" customFormat="1" ht="23.5" customHeight="1" spans="1:4">
      <c r="A8" s="223" t="s">
        <v>697</v>
      </c>
      <c r="B8" s="224"/>
      <c r="C8" s="172"/>
      <c r="D8" s="222"/>
    </row>
    <row r="9" s="202" customFormat="1" ht="23.5" customHeight="1" spans="1:4">
      <c r="A9" s="223" t="s">
        <v>698</v>
      </c>
      <c r="B9" s="225"/>
      <c r="C9" s="225"/>
      <c r="D9" s="225"/>
    </row>
    <row r="10" s="202" customFormat="1" ht="23.5" customHeight="1" spans="1:4">
      <c r="A10" s="223" t="s">
        <v>699</v>
      </c>
      <c r="B10" s="224">
        <v>1000</v>
      </c>
      <c r="C10" s="172">
        <v>2000</v>
      </c>
      <c r="D10" s="222">
        <f>C10/B10*100</f>
        <v>200</v>
      </c>
    </row>
    <row r="11" s="202" customFormat="1" ht="23.5" customHeight="1" spans="1:4">
      <c r="A11" s="221" t="s">
        <v>700</v>
      </c>
      <c r="B11" s="226"/>
      <c r="C11" s="186"/>
      <c r="D11" s="222"/>
    </row>
    <row r="12" s="202" customFormat="1" ht="23.5" customHeight="1" spans="1:4">
      <c r="A12" s="223" t="s">
        <v>701</v>
      </c>
      <c r="B12" s="224"/>
      <c r="C12" s="172"/>
      <c r="D12" s="227"/>
    </row>
    <row r="13" s="202" customFormat="1" ht="23.5" customHeight="1" spans="1:4">
      <c r="A13" s="223" t="s">
        <v>702</v>
      </c>
      <c r="B13" s="224"/>
      <c r="C13" s="172"/>
      <c r="D13" s="227"/>
    </row>
    <row r="14" s="202" customFormat="1" ht="23.5" customHeight="1" spans="1:4">
      <c r="A14" s="223" t="s">
        <v>703</v>
      </c>
      <c r="B14" s="224"/>
      <c r="C14" s="172"/>
      <c r="D14" s="227"/>
    </row>
    <row r="15" s="202" customFormat="1" ht="23.5" customHeight="1" spans="1:4">
      <c r="A15" s="228" t="s">
        <v>704</v>
      </c>
      <c r="B15" s="224"/>
      <c r="C15" s="172"/>
      <c r="D15" s="227"/>
    </row>
    <row r="16" s="202" customFormat="1" ht="23.5" customHeight="1" spans="1:4">
      <c r="A16" s="221" t="s">
        <v>705</v>
      </c>
      <c r="B16" s="175"/>
      <c r="C16" s="186"/>
      <c r="D16" s="222"/>
    </row>
    <row r="17" s="202" customFormat="1" ht="23.5" customHeight="1" spans="1:4">
      <c r="A17" s="223" t="s">
        <v>706</v>
      </c>
      <c r="B17" s="224"/>
      <c r="C17" s="172"/>
      <c r="D17" s="227"/>
    </row>
    <row r="18" s="202" customFormat="1" ht="23.5" customHeight="1" spans="1:4">
      <c r="A18" s="223" t="s">
        <v>707</v>
      </c>
      <c r="B18" s="224"/>
      <c r="C18" s="172"/>
      <c r="D18" s="227"/>
    </row>
    <row r="19" s="202" customFormat="1" ht="23.5" customHeight="1" spans="1:4">
      <c r="A19" s="223" t="s">
        <v>708</v>
      </c>
      <c r="B19" s="224"/>
      <c r="C19" s="172"/>
      <c r="D19" s="227"/>
    </row>
    <row r="20" s="202" customFormat="1" ht="23.5" customHeight="1" spans="1:4">
      <c r="A20" s="223" t="s">
        <v>709</v>
      </c>
      <c r="B20" s="224"/>
      <c r="C20" s="172"/>
      <c r="D20" s="227"/>
    </row>
    <row r="21" s="202" customFormat="1" ht="23.5" customHeight="1" spans="1:4">
      <c r="A21" s="221" t="s">
        <v>710</v>
      </c>
      <c r="B21" s="175"/>
      <c r="C21" s="186"/>
      <c r="D21" s="222"/>
    </row>
    <row r="22" s="202" customFormat="1" ht="23.5" customHeight="1" spans="1:4">
      <c r="A22" s="229" t="s">
        <v>711</v>
      </c>
      <c r="B22" s="230"/>
      <c r="C22" s="172"/>
      <c r="D22" s="227"/>
    </row>
    <row r="23" s="202" customFormat="1" ht="23.5" customHeight="1" spans="1:4">
      <c r="A23" s="229" t="s">
        <v>712</v>
      </c>
      <c r="B23" s="230"/>
      <c r="C23" s="172"/>
      <c r="D23" s="227"/>
    </row>
    <row r="24" s="202" customFormat="1" ht="23.5" customHeight="1" spans="1:4">
      <c r="A24" s="229" t="s">
        <v>713</v>
      </c>
      <c r="B24" s="230"/>
      <c r="C24" s="172"/>
      <c r="D24" s="227"/>
    </row>
    <row r="25" s="202" customFormat="1" ht="23.5" customHeight="1" spans="1:4">
      <c r="A25" s="221" t="s">
        <v>714</v>
      </c>
      <c r="B25" s="175"/>
      <c r="C25" s="186"/>
      <c r="D25" s="222"/>
    </row>
    <row r="26" s="202" customFormat="1" ht="23.5" customHeight="1" spans="1:4">
      <c r="A26" s="223" t="s">
        <v>715</v>
      </c>
      <c r="B26" s="224"/>
      <c r="C26" s="172"/>
      <c r="D26" s="227"/>
    </row>
    <row r="27" s="204" customFormat="1" ht="23.5" customHeight="1" spans="1:4">
      <c r="A27" s="189"/>
      <c r="B27" s="224"/>
      <c r="C27" s="172"/>
      <c r="D27" s="222"/>
    </row>
    <row r="28" s="204" customFormat="1" ht="23.5" customHeight="1" spans="1:4">
      <c r="A28" s="231" t="s">
        <v>716</v>
      </c>
      <c r="B28" s="226">
        <f>B5+B11+B16+B21</f>
        <v>1000</v>
      </c>
      <c r="C28" s="226">
        <f>C5+C11+C16+C21</f>
        <v>2000</v>
      </c>
      <c r="D28" s="232">
        <f>C28/B28*100</f>
        <v>200</v>
      </c>
    </row>
    <row r="29" s="204" customFormat="1" ht="24" customHeight="1"/>
    <row r="30" s="204" customFormat="1" ht="24" customHeight="1"/>
    <row r="31" s="204" customFormat="1" ht="24" customHeight="1"/>
    <row r="32" s="204" customFormat="1" ht="24" customHeight="1"/>
    <row r="33" s="204" customFormat="1" ht="24" customHeight="1"/>
    <row r="34" s="204" customFormat="1" ht="24" customHeight="1"/>
    <row r="35" s="204" customFormat="1" ht="24" customHeight="1"/>
    <row r="36" s="204" customFormat="1" ht="24" customHeight="1"/>
    <row r="37" s="204" customFormat="1" ht="24" customHeight="1"/>
    <row r="38" s="204" customFormat="1" ht="24" customHeight="1"/>
    <row r="39" s="204" customFormat="1" ht="24" customHeight="1"/>
    <row r="40" s="204" customFormat="1" ht="24" customHeight="1"/>
    <row r="41" s="204" customFormat="1" ht="24" customHeight="1"/>
    <row r="42" s="204" customFormat="1" ht="24" customHeight="1"/>
    <row r="43" s="204" customFormat="1" ht="24" customHeight="1"/>
    <row r="44" s="204" customFormat="1" ht="24" customHeight="1"/>
    <row r="45" s="204" customFormat="1" ht="24" customHeight="1"/>
    <row r="46" s="204" customFormat="1" ht="24" customHeight="1"/>
    <row r="47" s="204" customFormat="1" ht="24" customHeight="1"/>
    <row r="48" s="204" customFormat="1" ht="24" customHeight="1"/>
    <row r="49" s="204" customFormat="1" ht="24" customHeight="1"/>
    <row r="50" s="204" customFormat="1" ht="24" customHeight="1"/>
    <row r="51" s="204" customFormat="1" ht="24" customHeight="1"/>
    <row r="52" s="204" customFormat="1" ht="24" customHeight="1"/>
    <row r="53" s="204" customFormat="1" ht="24" customHeight="1"/>
    <row r="54" s="204" customFormat="1" ht="24" customHeight="1"/>
    <row r="55" s="204" customFormat="1" ht="24" customHeight="1"/>
    <row r="56" s="204" customFormat="1" ht="24" customHeight="1"/>
    <row r="57" s="204" customFormat="1" ht="24" customHeight="1"/>
    <row r="58" s="204" customFormat="1" ht="24" customHeight="1"/>
    <row r="59" s="204" customFormat="1" ht="24" customHeight="1"/>
    <row r="60" s="204" customFormat="1" ht="24" customHeight="1"/>
    <row r="61" s="204" customFormat="1" ht="24" customHeight="1"/>
    <row r="62" s="204" customFormat="1" ht="24" customHeight="1"/>
    <row r="63" s="204" customFormat="1" ht="24" customHeight="1"/>
    <row r="64" s="204" customFormat="1" ht="24" customHeight="1"/>
    <row r="65" s="204" customFormat="1" ht="24" customHeight="1"/>
    <row r="66" s="204" customFormat="1" ht="24" customHeight="1"/>
    <row r="67" s="204" customFormat="1" ht="24" customHeight="1"/>
    <row r="68" s="204" customFormat="1" ht="24" customHeight="1"/>
    <row r="69" s="204" customFormat="1" ht="24" customHeight="1"/>
    <row r="70" s="204" customFormat="1" ht="24" customHeight="1"/>
    <row r="71" s="204" customFormat="1" ht="24" customHeight="1"/>
    <row r="72" s="204" customFormat="1" ht="24" customHeight="1"/>
    <row r="73" s="204" customFormat="1" ht="24" customHeight="1"/>
    <row r="74" s="204" customFormat="1" ht="24" customHeight="1"/>
    <row r="75" s="204" customFormat="1" ht="24" customHeight="1"/>
    <row r="76" s="204" customFormat="1" ht="24" customHeight="1"/>
    <row r="77" s="204" customFormat="1" ht="24" customHeight="1"/>
    <row r="78" s="204" customFormat="1" ht="24" customHeight="1"/>
    <row r="79" s="204" customFormat="1" ht="24" customHeight="1"/>
    <row r="80" s="204" customFormat="1" ht="24" customHeight="1"/>
    <row r="81" s="204" customFormat="1" ht="24" customHeight="1"/>
    <row r="82" s="204" customFormat="1" ht="24" customHeight="1"/>
    <row r="83" s="204" customFormat="1" ht="24" customHeight="1"/>
    <row r="84" s="204" customFormat="1" ht="24" customHeight="1"/>
    <row r="85" s="204" customFormat="1" ht="24" customHeight="1"/>
    <row r="86" s="204" customFormat="1" ht="24" customHeight="1"/>
    <row r="87" s="204" customFormat="1" ht="24" customHeight="1"/>
    <row r="88" s="204" customFormat="1" ht="24" customHeight="1"/>
    <row r="89" s="204" customFormat="1" ht="24" customHeight="1"/>
    <row r="90" s="204" customFormat="1" ht="24" customHeight="1"/>
    <row r="91" s="204" customFormat="1" ht="24" customHeight="1"/>
    <row r="92" s="204" customFormat="1" ht="24" customHeight="1"/>
    <row r="93" s="204" customFormat="1" ht="24" customHeight="1"/>
    <row r="94" s="204" customFormat="1" ht="24" customHeight="1"/>
  </sheetData>
  <mergeCells count="2">
    <mergeCell ref="A2:D2"/>
    <mergeCell ref="C3:D3"/>
  </mergeCells>
  <printOptions horizontalCentered="1"/>
  <pageMargins left="0.590277777777778" right="0.590277777777778" top="0.786805555555556" bottom="0.786805555555556" header="0.5" footer="0.5"/>
  <pageSetup paperSize="9" fitToHeight="0" orientation="portrait" horizontalDpi="600"/>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D95"/>
  <sheetViews>
    <sheetView workbookViewId="0">
      <selection activeCell="J6" sqref="J6"/>
    </sheetView>
  </sheetViews>
  <sheetFormatPr defaultColWidth="8.875" defaultRowHeight="14.25" outlineLevelCol="3"/>
  <cols>
    <col min="1" max="1" width="45.5" style="204" customWidth="1"/>
    <col min="2" max="3" width="12.875" style="204" customWidth="1"/>
    <col min="4" max="4" width="12.875" style="205" customWidth="1"/>
    <col min="5" max="20" width="9" style="204"/>
    <col min="21" max="16384" width="8.875" style="204"/>
  </cols>
  <sheetData>
    <row r="1" s="112" customFormat="1" ht="24" customHeight="1" spans="1:2">
      <c r="A1" s="120" t="s">
        <v>746</v>
      </c>
      <c r="B1" s="121"/>
    </row>
    <row r="2" s="198" customFormat="1" ht="42" customHeight="1" spans="1:4">
      <c r="A2" s="206" t="s">
        <v>747</v>
      </c>
      <c r="B2" s="207"/>
      <c r="C2" s="207"/>
      <c r="D2" s="207"/>
    </row>
    <row r="3" s="199" customFormat="1" ht="27" customHeight="1" spans="2:4">
      <c r="B3" s="208" t="s">
        <v>689</v>
      </c>
      <c r="C3" s="208"/>
      <c r="D3" s="208"/>
    </row>
    <row r="4" s="200" customFormat="1" ht="30" customHeight="1" spans="1:4">
      <c r="A4" s="165" t="s">
        <v>683</v>
      </c>
      <c r="B4" s="184" t="s">
        <v>691</v>
      </c>
      <c r="C4" s="184" t="s">
        <v>692</v>
      </c>
      <c r="D4" s="184" t="s">
        <v>693</v>
      </c>
    </row>
    <row r="5" s="200" customFormat="1" ht="24" customHeight="1" spans="1:4">
      <c r="A5" s="187" t="s">
        <v>719</v>
      </c>
      <c r="B5" s="175">
        <f>SUM(B6:B10)</f>
        <v>15</v>
      </c>
      <c r="C5" s="175">
        <f>SUM(C6:C10)</f>
        <v>11</v>
      </c>
      <c r="D5" s="173">
        <f>C5/B5*100</f>
        <v>73.3333333333333</v>
      </c>
    </row>
    <row r="6" s="200" customFormat="1" ht="24" customHeight="1" spans="1:4">
      <c r="A6" s="209" t="s">
        <v>720</v>
      </c>
      <c r="B6" s="175"/>
      <c r="C6" s="175"/>
      <c r="D6" s="173"/>
    </row>
    <row r="7" s="201" customFormat="1" ht="24" customHeight="1" spans="1:4">
      <c r="A7" s="210" t="s">
        <v>721</v>
      </c>
      <c r="B7" s="171"/>
      <c r="C7" s="171"/>
      <c r="D7" s="173"/>
    </row>
    <row r="8" s="201" customFormat="1" ht="24" customHeight="1" spans="1:4">
      <c r="A8" s="210" t="s">
        <v>722</v>
      </c>
      <c r="B8" s="171"/>
      <c r="C8" s="171"/>
      <c r="D8" s="173"/>
    </row>
    <row r="9" s="201" customFormat="1" ht="24" customHeight="1" spans="1:4">
      <c r="A9" s="210" t="s">
        <v>723</v>
      </c>
      <c r="B9" s="171">
        <v>15</v>
      </c>
      <c r="C9" s="171">
        <v>11</v>
      </c>
      <c r="D9" s="173">
        <f>C9/B9*100</f>
        <v>73.3333333333333</v>
      </c>
    </row>
    <row r="10" s="200" customFormat="1" ht="24" customHeight="1" spans="1:4">
      <c r="A10" s="210" t="s">
        <v>724</v>
      </c>
      <c r="B10" s="171"/>
      <c r="C10" s="171"/>
      <c r="D10" s="173"/>
    </row>
    <row r="11" s="201" customFormat="1" ht="24" customHeight="1" spans="1:4">
      <c r="A11" s="187" t="s">
        <v>725</v>
      </c>
      <c r="B11" s="175"/>
      <c r="C11" s="175"/>
      <c r="D11" s="173"/>
    </row>
    <row r="12" s="201" customFormat="1" ht="24" customHeight="1" spans="1:4">
      <c r="A12" s="210" t="s">
        <v>726</v>
      </c>
      <c r="B12" s="171"/>
      <c r="C12" s="171"/>
      <c r="D12" s="173"/>
    </row>
    <row r="13" s="202" customFormat="1" ht="24" customHeight="1" spans="1:4">
      <c r="A13" s="210" t="s">
        <v>727</v>
      </c>
      <c r="B13" s="171"/>
      <c r="C13" s="171"/>
      <c r="D13" s="173"/>
    </row>
    <row r="14" s="202" customFormat="1" ht="24" customHeight="1" spans="1:4">
      <c r="A14" s="210" t="s">
        <v>728</v>
      </c>
      <c r="B14" s="171"/>
      <c r="C14" s="171"/>
      <c r="D14" s="173"/>
    </row>
    <row r="15" s="202" customFormat="1" ht="24" customHeight="1" spans="1:4">
      <c r="A15" s="210" t="s">
        <v>729</v>
      </c>
      <c r="B15" s="211"/>
      <c r="C15" s="171"/>
      <c r="D15" s="173"/>
    </row>
    <row r="16" s="202" customFormat="1" ht="24" customHeight="1" spans="1:4">
      <c r="A16" s="170" t="s">
        <v>730</v>
      </c>
      <c r="B16" s="211"/>
      <c r="C16" s="171"/>
      <c r="D16" s="173"/>
    </row>
    <row r="17" s="203" customFormat="1" ht="24" customHeight="1" spans="1:4">
      <c r="A17" s="187" t="s">
        <v>731</v>
      </c>
      <c r="B17" s="175"/>
      <c r="C17" s="175"/>
      <c r="D17" s="173"/>
    </row>
    <row r="18" s="202" customFormat="1" ht="24" customHeight="1" spans="1:4">
      <c r="A18" s="210" t="s">
        <v>732</v>
      </c>
      <c r="B18" s="211"/>
      <c r="C18" s="171"/>
      <c r="D18" s="173"/>
    </row>
    <row r="19" s="203" customFormat="1" ht="24" customHeight="1" spans="1:4">
      <c r="A19" s="187" t="s">
        <v>733</v>
      </c>
      <c r="B19" s="175">
        <f>B20</f>
        <v>732</v>
      </c>
      <c r="C19" s="175">
        <f>C20</f>
        <v>1478</v>
      </c>
      <c r="D19" s="173">
        <f t="shared" ref="D19:D22" si="0">C19/B19*100</f>
        <v>201.912568306011</v>
      </c>
    </row>
    <row r="20" s="202" customFormat="1" ht="24" customHeight="1" spans="1:4">
      <c r="A20" s="170" t="s">
        <v>734</v>
      </c>
      <c r="B20" s="171">
        <v>732</v>
      </c>
      <c r="C20" s="171">
        <v>1478</v>
      </c>
      <c r="D20" s="173">
        <f t="shared" si="0"/>
        <v>201.912568306011</v>
      </c>
    </row>
    <row r="21" s="202" customFormat="1" ht="24" customHeight="1" spans="1:4">
      <c r="A21" s="169"/>
      <c r="B21" s="171"/>
      <c r="C21" s="172"/>
      <c r="D21" s="173"/>
    </row>
    <row r="22" s="202" customFormat="1" ht="24" customHeight="1" spans="1:4">
      <c r="A22" s="174" t="s">
        <v>735</v>
      </c>
      <c r="B22" s="175">
        <f>B5+B11+B17+B19</f>
        <v>747</v>
      </c>
      <c r="C22" s="175">
        <f>C5+C11+C17+C19</f>
        <v>1489</v>
      </c>
      <c r="D22" s="173">
        <f t="shared" si="0"/>
        <v>199.330655957162</v>
      </c>
    </row>
    <row r="23" s="204" customFormat="1" ht="24" customHeight="1" spans="2:4">
      <c r="B23" s="212"/>
      <c r="C23" s="212"/>
      <c r="D23" s="205"/>
    </row>
    <row r="24" s="204" customFormat="1" ht="24" customHeight="1" spans="2:4">
      <c r="B24" s="212"/>
      <c r="C24" s="212"/>
      <c r="D24" s="205"/>
    </row>
    <row r="25" s="204" customFormat="1" ht="24" customHeight="1" spans="2:4">
      <c r="B25" s="213"/>
      <c r="C25" s="213"/>
      <c r="D25" s="205"/>
    </row>
    <row r="26" s="204" customFormat="1" ht="24" customHeight="1" spans="2:4">
      <c r="B26" s="213"/>
      <c r="C26" s="213"/>
      <c r="D26" s="205"/>
    </row>
    <row r="27" s="204" customFormat="1" ht="24" customHeight="1" spans="2:4">
      <c r="B27" s="213"/>
      <c r="C27" s="213"/>
      <c r="D27" s="205"/>
    </row>
    <row r="28" s="204" customFormat="1" ht="24" customHeight="1" spans="1:4">
      <c r="A28" s="214"/>
      <c r="B28" s="213"/>
      <c r="C28" s="213"/>
      <c r="D28" s="205"/>
    </row>
    <row r="29" s="204" customFormat="1" ht="24" customHeight="1" spans="2:4">
      <c r="B29" s="213"/>
      <c r="C29" s="213"/>
      <c r="D29" s="205"/>
    </row>
    <row r="30" s="204" customFormat="1" ht="24" customHeight="1" spans="2:4">
      <c r="B30" s="213"/>
      <c r="C30" s="213"/>
      <c r="D30" s="205"/>
    </row>
    <row r="31" s="204" customFormat="1" ht="24" customHeight="1" spans="2:4">
      <c r="B31" s="213"/>
      <c r="C31" s="213"/>
      <c r="D31" s="205"/>
    </row>
    <row r="32" s="204" customFormat="1" ht="24" customHeight="1" spans="2:4">
      <c r="B32" s="213"/>
      <c r="C32" s="213"/>
      <c r="D32" s="205"/>
    </row>
    <row r="33" s="204" customFormat="1" ht="24" customHeight="1" spans="2:4">
      <c r="B33" s="213"/>
      <c r="C33" s="213"/>
      <c r="D33" s="205"/>
    </row>
    <row r="34" s="204" customFormat="1" ht="24" customHeight="1" spans="1:4">
      <c r="A34" s="215"/>
      <c r="B34" s="212"/>
      <c r="C34" s="212"/>
      <c r="D34" s="205"/>
    </row>
    <row r="35" s="204" customFormat="1" ht="24" customHeight="1" spans="2:4">
      <c r="B35" s="212"/>
      <c r="C35" s="212"/>
      <c r="D35" s="205"/>
    </row>
    <row r="36" s="204" customFormat="1" ht="24" customHeight="1" spans="2:4">
      <c r="B36" s="213"/>
      <c r="C36" s="213"/>
      <c r="D36" s="205"/>
    </row>
    <row r="37" s="204" customFormat="1" ht="24" customHeight="1" spans="2:4">
      <c r="B37" s="213"/>
      <c r="C37" s="213"/>
      <c r="D37" s="205"/>
    </row>
    <row r="38" s="204" customFormat="1" ht="24" customHeight="1" spans="2:4">
      <c r="B38" s="212"/>
      <c r="C38" s="212"/>
      <c r="D38" s="205"/>
    </row>
    <row r="39" s="204" customFormat="1" ht="24" customHeight="1" spans="2:4">
      <c r="B39" s="213"/>
      <c r="C39" s="213"/>
      <c r="D39" s="205"/>
    </row>
    <row r="40" s="204" customFormat="1" ht="24" customHeight="1" spans="1:4">
      <c r="A40" s="215"/>
      <c r="B40" s="212"/>
      <c r="C40" s="212"/>
      <c r="D40" s="205"/>
    </row>
    <row r="41" s="204" customFormat="1" ht="24" customHeight="1" spans="2:4">
      <c r="B41" s="212"/>
      <c r="C41" s="212"/>
      <c r="D41" s="205"/>
    </row>
    <row r="42" s="204" customFormat="1" ht="24" customHeight="1" spans="2:4">
      <c r="B42" s="213"/>
      <c r="C42" s="213"/>
      <c r="D42" s="205"/>
    </row>
    <row r="43" s="204" customFormat="1" ht="24" customHeight="1" spans="2:4">
      <c r="B43" s="213"/>
      <c r="C43" s="213"/>
      <c r="D43" s="205"/>
    </row>
    <row r="44" s="204" customFormat="1" ht="24" customHeight="1" spans="4:4">
      <c r="D44" s="205"/>
    </row>
    <row r="45" s="204" customFormat="1" ht="24" customHeight="1" spans="4:4">
      <c r="D45" s="205"/>
    </row>
    <row r="46" s="204" customFormat="1" ht="24" customHeight="1" spans="4:4">
      <c r="D46" s="205"/>
    </row>
    <row r="47" s="204" customFormat="1" ht="24" customHeight="1" spans="4:4">
      <c r="D47" s="205"/>
    </row>
    <row r="48" s="204" customFormat="1" ht="24" customHeight="1" spans="4:4">
      <c r="D48" s="205"/>
    </row>
    <row r="49" s="204" customFormat="1" ht="24" customHeight="1" spans="4:4">
      <c r="D49" s="205"/>
    </row>
    <row r="50" s="204" customFormat="1" ht="24" customHeight="1" spans="4:4">
      <c r="D50" s="205"/>
    </row>
    <row r="51" s="204" customFormat="1" ht="24" customHeight="1" spans="4:4">
      <c r="D51" s="205"/>
    </row>
    <row r="52" s="204" customFormat="1" ht="24" customHeight="1" spans="4:4">
      <c r="D52" s="205"/>
    </row>
    <row r="53" s="204" customFormat="1" ht="24" customHeight="1" spans="4:4">
      <c r="D53" s="205"/>
    </row>
    <row r="54" s="204" customFormat="1" ht="24" customHeight="1" spans="4:4">
      <c r="D54" s="205"/>
    </row>
    <row r="55" s="204" customFormat="1" ht="24" customHeight="1" spans="4:4">
      <c r="D55" s="205"/>
    </row>
    <row r="56" s="204" customFormat="1" ht="24" customHeight="1" spans="4:4">
      <c r="D56" s="205"/>
    </row>
    <row r="57" s="204" customFormat="1" ht="24" customHeight="1" spans="4:4">
      <c r="D57" s="205"/>
    </row>
    <row r="58" s="204" customFormat="1" ht="24" customHeight="1" spans="4:4">
      <c r="D58" s="205"/>
    </row>
    <row r="59" s="204" customFormat="1" ht="24" customHeight="1" spans="4:4">
      <c r="D59" s="205"/>
    </row>
    <row r="60" s="204" customFormat="1" ht="24" customHeight="1" spans="4:4">
      <c r="D60" s="205"/>
    </row>
    <row r="61" s="204" customFormat="1" ht="24" customHeight="1" spans="4:4">
      <c r="D61" s="205"/>
    </row>
    <row r="62" s="204" customFormat="1" ht="24" customHeight="1" spans="4:4">
      <c r="D62" s="205"/>
    </row>
    <row r="63" s="204" customFormat="1" ht="24" customHeight="1" spans="4:4">
      <c r="D63" s="205"/>
    </row>
    <row r="64" s="204" customFormat="1" ht="24" customHeight="1" spans="4:4">
      <c r="D64" s="205"/>
    </row>
    <row r="65" s="204" customFormat="1" ht="24" customHeight="1" spans="4:4">
      <c r="D65" s="205"/>
    </row>
    <row r="66" s="204" customFormat="1" ht="24" customHeight="1" spans="4:4">
      <c r="D66" s="205"/>
    </row>
    <row r="67" s="204" customFormat="1" ht="24" customHeight="1" spans="4:4">
      <c r="D67" s="205"/>
    </row>
    <row r="68" s="204" customFormat="1" ht="24" customHeight="1" spans="4:4">
      <c r="D68" s="205"/>
    </row>
    <row r="69" s="204" customFormat="1" ht="24" customHeight="1" spans="4:4">
      <c r="D69" s="205"/>
    </row>
    <row r="70" s="204" customFormat="1" ht="24" customHeight="1" spans="4:4">
      <c r="D70" s="205"/>
    </row>
    <row r="71" s="204" customFormat="1" ht="24" customHeight="1" spans="4:4">
      <c r="D71" s="205"/>
    </row>
    <row r="72" s="204" customFormat="1" ht="24" customHeight="1" spans="4:4">
      <c r="D72" s="205"/>
    </row>
    <row r="73" s="204" customFormat="1" ht="24" customHeight="1" spans="4:4">
      <c r="D73" s="205"/>
    </row>
    <row r="74" s="204" customFormat="1" ht="24" customHeight="1" spans="4:4">
      <c r="D74" s="205"/>
    </row>
    <row r="75" s="204" customFormat="1" ht="24" customHeight="1" spans="4:4">
      <c r="D75" s="205"/>
    </row>
    <row r="76" s="204" customFormat="1" ht="24" customHeight="1" spans="4:4">
      <c r="D76" s="205"/>
    </row>
    <row r="77" s="204" customFormat="1" ht="24" customHeight="1" spans="4:4">
      <c r="D77" s="205"/>
    </row>
    <row r="78" s="204" customFormat="1" ht="24" customHeight="1" spans="4:4">
      <c r="D78" s="205"/>
    </row>
    <row r="79" s="204" customFormat="1" ht="24" customHeight="1" spans="4:4">
      <c r="D79" s="205"/>
    </row>
    <row r="80" s="204" customFormat="1" ht="24" customHeight="1" spans="4:4">
      <c r="D80" s="205"/>
    </row>
    <row r="81" s="204" customFormat="1" ht="24" customHeight="1" spans="4:4">
      <c r="D81" s="205"/>
    </row>
    <row r="82" s="204" customFormat="1" ht="24" customHeight="1" spans="4:4">
      <c r="D82" s="205"/>
    </row>
    <row r="83" s="204" customFormat="1" ht="24" customHeight="1" spans="4:4">
      <c r="D83" s="205"/>
    </row>
    <row r="84" s="204" customFormat="1" ht="24" customHeight="1" spans="4:4">
      <c r="D84" s="205"/>
    </row>
    <row r="85" s="204" customFormat="1" ht="24" customHeight="1" spans="4:4">
      <c r="D85" s="205"/>
    </row>
    <row r="86" s="204" customFormat="1" ht="24" customHeight="1" spans="4:4">
      <c r="D86" s="205"/>
    </row>
    <row r="87" s="204" customFormat="1" ht="24" customHeight="1" spans="4:4">
      <c r="D87" s="205"/>
    </row>
    <row r="88" s="204" customFormat="1" ht="24" customHeight="1" spans="4:4">
      <c r="D88" s="205"/>
    </row>
    <row r="89" s="204" customFormat="1" ht="24" customHeight="1" spans="4:4">
      <c r="D89" s="205"/>
    </row>
    <row r="90" s="204" customFormat="1" ht="24" customHeight="1" spans="4:4">
      <c r="D90" s="205"/>
    </row>
    <row r="91" s="204" customFormat="1" ht="24" customHeight="1" spans="4:4">
      <c r="D91" s="205"/>
    </row>
    <row r="92" s="204" customFormat="1" ht="24" customHeight="1" spans="4:4">
      <c r="D92" s="205"/>
    </row>
    <row r="93" s="204" customFormat="1" ht="24" customHeight="1" spans="4:4">
      <c r="D93" s="205"/>
    </row>
    <row r="94" s="204" customFormat="1" ht="24" customHeight="1" spans="4:4">
      <c r="D94" s="205"/>
    </row>
    <row r="95" s="204" customFormat="1" ht="24" customHeight="1" spans="4:4">
      <c r="D95" s="205"/>
    </row>
  </sheetData>
  <mergeCells count="2">
    <mergeCell ref="A2:D2"/>
    <mergeCell ref="B3:D3"/>
  </mergeCells>
  <printOptions horizontalCentered="1"/>
  <pageMargins left="0.590277777777778" right="0.590277777777778" top="0.786805555555556" bottom="0.786805555555556" header="0.5" footer="0.5"/>
  <pageSetup paperSize="9" orientation="portrait" horizontalDpi="600"/>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D95"/>
  <sheetViews>
    <sheetView showZeros="0" workbookViewId="0">
      <selection activeCell="I14" sqref="I14"/>
    </sheetView>
  </sheetViews>
  <sheetFormatPr defaultColWidth="8.875" defaultRowHeight="14.25" outlineLevelCol="3"/>
  <cols>
    <col min="1" max="1" width="28.625" style="179" customWidth="1"/>
    <col min="2" max="2" width="12.625" style="179" customWidth="1"/>
    <col min="3" max="3" width="28.625" style="179" customWidth="1"/>
    <col min="4" max="4" width="12.625" style="179" customWidth="1"/>
    <col min="5" max="24" width="9" style="179"/>
    <col min="25" max="16384" width="8.875" style="179"/>
  </cols>
  <sheetData>
    <row r="1" s="112" customFormat="1" ht="24" customHeight="1" spans="1:2">
      <c r="A1" s="120" t="s">
        <v>748</v>
      </c>
      <c r="B1" s="121"/>
    </row>
    <row r="2" s="176" customFormat="1" ht="51" customHeight="1" spans="1:4">
      <c r="A2" s="180" t="s">
        <v>749</v>
      </c>
      <c r="B2" s="181"/>
      <c r="C2" s="181"/>
      <c r="D2" s="181"/>
    </row>
    <row r="3" s="177" customFormat="1" ht="27" customHeight="1" spans="2:4">
      <c r="B3" s="182"/>
      <c r="C3" s="182"/>
      <c r="D3" s="182" t="s">
        <v>2</v>
      </c>
    </row>
    <row r="4" s="178" customFormat="1" ht="30" customHeight="1" spans="1:4">
      <c r="A4" s="183" t="s">
        <v>66</v>
      </c>
      <c r="B4" s="184" t="s">
        <v>4</v>
      </c>
      <c r="C4" s="183" t="s">
        <v>67</v>
      </c>
      <c r="D4" s="184" t="s">
        <v>4</v>
      </c>
    </row>
    <row r="5" s="178" customFormat="1" ht="24" customHeight="1" spans="1:4">
      <c r="A5" s="185" t="s">
        <v>738</v>
      </c>
      <c r="B5" s="186">
        <f>'23.本级国资收入'!C28</f>
        <v>2000</v>
      </c>
      <c r="C5" s="187" t="s">
        <v>739</v>
      </c>
      <c r="D5" s="188">
        <f>'24.本级国资支出'!C22</f>
        <v>1489</v>
      </c>
    </row>
    <row r="6" s="178" customFormat="1" ht="24" customHeight="1" spans="1:4">
      <c r="A6" s="185" t="s">
        <v>70</v>
      </c>
      <c r="B6" s="186">
        <f>B7+B8</f>
        <v>89</v>
      </c>
      <c r="C6" s="185" t="s">
        <v>71</v>
      </c>
      <c r="D6" s="188">
        <f>D7+D8</f>
        <v>600</v>
      </c>
    </row>
    <row r="7" s="179" customFormat="1" ht="24" customHeight="1" spans="1:4">
      <c r="A7" s="189" t="s">
        <v>740</v>
      </c>
      <c r="B7" s="172">
        <v>4</v>
      </c>
      <c r="C7" s="189" t="s">
        <v>741</v>
      </c>
      <c r="D7" s="190"/>
    </row>
    <row r="8" s="179" customFormat="1" ht="24" customHeight="1" spans="1:4">
      <c r="A8" s="189" t="s">
        <v>742</v>
      </c>
      <c r="B8" s="172">
        <v>85</v>
      </c>
      <c r="C8" s="191" t="s">
        <v>743</v>
      </c>
      <c r="D8" s="190">
        <v>600</v>
      </c>
    </row>
    <row r="9" s="179" customFormat="1" ht="24" customHeight="1" spans="1:4">
      <c r="A9" s="192"/>
      <c r="B9" s="193"/>
      <c r="C9" s="194"/>
      <c r="D9" s="195"/>
    </row>
    <row r="10" s="179" customFormat="1" ht="24" customHeight="1" spans="1:4">
      <c r="A10" s="196" t="s">
        <v>113</v>
      </c>
      <c r="B10" s="197">
        <f>B5+B6</f>
        <v>2089</v>
      </c>
      <c r="C10" s="196" t="s">
        <v>114</v>
      </c>
      <c r="D10" s="197">
        <f>D5+D6</f>
        <v>2089</v>
      </c>
    </row>
    <row r="11" s="179" customFormat="1" ht="24" customHeight="1"/>
    <row r="12" s="179" customFormat="1" ht="24" customHeight="1"/>
    <row r="13" s="179" customFormat="1" ht="24" customHeight="1"/>
    <row r="14" s="179" customFormat="1" ht="24" customHeight="1"/>
    <row r="15" s="179" customFormat="1" ht="24" customHeight="1"/>
    <row r="16" s="179" customFormat="1" ht="24" customHeight="1"/>
    <row r="17" s="179" customFormat="1" ht="24" customHeight="1"/>
    <row r="18" s="179" customFormat="1" ht="24" customHeight="1"/>
    <row r="19" s="179" customFormat="1" ht="24" customHeight="1"/>
    <row r="20" s="179" customFormat="1" ht="24" customHeight="1"/>
    <row r="21" s="179" customFormat="1" ht="24" customHeight="1"/>
    <row r="22" s="179" customFormat="1" ht="24" customHeight="1"/>
    <row r="23" s="179" customFormat="1" ht="24" customHeight="1"/>
    <row r="24" s="179" customFormat="1" ht="24" customHeight="1"/>
    <row r="25" s="179" customFormat="1" ht="24" customHeight="1"/>
    <row r="26" s="179" customFormat="1" ht="24" customHeight="1"/>
    <row r="27" s="179" customFormat="1" ht="24" customHeight="1"/>
    <row r="28" s="179" customFormat="1" ht="24" customHeight="1"/>
    <row r="29" s="179" customFormat="1" ht="24" customHeight="1"/>
    <row r="30" s="179" customFormat="1" ht="24" customHeight="1"/>
    <row r="31" s="179" customFormat="1" ht="24" customHeight="1"/>
    <row r="32" s="179" customFormat="1" ht="24" customHeight="1"/>
    <row r="33" s="179" customFormat="1" ht="24" customHeight="1"/>
    <row r="34" s="179" customFormat="1" ht="24" customHeight="1"/>
    <row r="35" s="179" customFormat="1" ht="24" customHeight="1"/>
    <row r="36" s="179" customFormat="1" ht="24" customHeight="1"/>
    <row r="37" s="179" customFormat="1" ht="24" customHeight="1"/>
    <row r="38" s="179" customFormat="1" ht="24" customHeight="1"/>
    <row r="39" s="179" customFormat="1" ht="24" customHeight="1"/>
    <row r="40" s="179" customFormat="1" ht="24" customHeight="1"/>
    <row r="41" s="179" customFormat="1" ht="24" customHeight="1"/>
    <row r="42" s="179" customFormat="1" ht="24" customHeight="1"/>
    <row r="43" s="179" customFormat="1" ht="24" customHeight="1"/>
    <row r="44" s="179" customFormat="1" ht="24" customHeight="1"/>
    <row r="45" s="179" customFormat="1" ht="24" customHeight="1"/>
    <row r="46" s="179" customFormat="1" ht="24" customHeight="1"/>
    <row r="47" s="179" customFormat="1" ht="24" customHeight="1"/>
    <row r="48" s="179" customFormat="1" ht="24" customHeight="1"/>
    <row r="49" s="179" customFormat="1" ht="24" customHeight="1"/>
    <row r="50" s="179" customFormat="1" ht="24" customHeight="1"/>
    <row r="51" s="179" customFormat="1" ht="24" customHeight="1"/>
    <row r="52" s="179" customFormat="1" ht="24" customHeight="1"/>
    <row r="53" s="179" customFormat="1" ht="24" customHeight="1"/>
    <row r="54" s="179" customFormat="1" ht="24" customHeight="1"/>
    <row r="55" s="179" customFormat="1" ht="24" customHeight="1"/>
    <row r="56" s="179" customFormat="1" ht="24" customHeight="1"/>
    <row r="57" s="179" customFormat="1" ht="24" customHeight="1"/>
    <row r="58" s="179" customFormat="1" ht="24" customHeight="1"/>
    <row r="59" s="179" customFormat="1" ht="24" customHeight="1"/>
    <row r="60" s="179" customFormat="1" ht="24" customHeight="1"/>
    <row r="61" s="179" customFormat="1" ht="24" customHeight="1"/>
    <row r="62" s="179" customFormat="1" ht="24" customHeight="1"/>
    <row r="63" s="179" customFormat="1" ht="24" customHeight="1"/>
    <row r="64" s="179" customFormat="1" ht="24" customHeight="1"/>
    <row r="65" s="179" customFormat="1" ht="24" customHeight="1"/>
    <row r="66" s="179" customFormat="1" ht="24" customHeight="1"/>
    <row r="67" s="179" customFormat="1" ht="24" customHeight="1"/>
    <row r="68" s="179" customFormat="1" ht="24" customHeight="1"/>
    <row r="69" s="179" customFormat="1" ht="24" customHeight="1"/>
    <row r="70" s="179" customFormat="1" ht="24" customHeight="1"/>
    <row r="71" s="179" customFormat="1" ht="24" customHeight="1"/>
    <row r="72" s="179" customFormat="1" ht="24" customHeight="1"/>
    <row r="73" s="179" customFormat="1" ht="24" customHeight="1"/>
    <row r="74" s="179" customFormat="1" ht="24" customHeight="1"/>
    <row r="75" s="179" customFormat="1" ht="24" customHeight="1"/>
    <row r="76" s="179" customFormat="1" ht="24" customHeight="1"/>
    <row r="77" s="179" customFormat="1" ht="24" customHeight="1"/>
    <row r="78" s="179" customFormat="1" ht="24" customHeight="1"/>
    <row r="79" s="179" customFormat="1" ht="24" customHeight="1"/>
    <row r="80" s="179" customFormat="1" ht="24" customHeight="1"/>
    <row r="81" s="179" customFormat="1" ht="24" customHeight="1"/>
    <row r="82" s="179" customFormat="1" ht="24" customHeight="1"/>
    <row r="83" s="179" customFormat="1" ht="24" customHeight="1"/>
    <row r="84" s="179" customFormat="1" ht="24" customHeight="1"/>
    <row r="85" s="179" customFormat="1" ht="24" customHeight="1"/>
    <row r="86" s="179" customFormat="1" ht="24" customHeight="1"/>
    <row r="87" s="179" customFormat="1" ht="24" customHeight="1"/>
    <row r="88" s="179" customFormat="1" ht="24" customHeight="1"/>
    <row r="89" s="179" customFormat="1" ht="24" customHeight="1"/>
    <row r="90" s="179" customFormat="1" ht="24" customHeight="1"/>
    <row r="91" s="179" customFormat="1" ht="24" customHeight="1"/>
    <row r="92" s="179" customFormat="1" ht="24" customHeight="1"/>
    <row r="93" s="179" customFormat="1" ht="24" customHeight="1"/>
    <row r="94" s="179" customFormat="1" ht="24" customHeight="1"/>
    <row r="95" s="179" customFormat="1" ht="24" customHeight="1"/>
  </sheetData>
  <mergeCells count="1">
    <mergeCell ref="A2:D2"/>
  </mergeCells>
  <printOptions horizontalCentered="1"/>
  <pageMargins left="0.590277777777778" right="0.590277777777778" top="0.786805555555556" bottom="0.786805555555556" header="0.5" footer="0.5"/>
  <pageSetup paperSize="9" scale="93" fitToHeight="0" orientation="portrait" horizontalDpi="600"/>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D94"/>
  <sheetViews>
    <sheetView showZeros="0" workbookViewId="0">
      <selection activeCell="F20" sqref="F20"/>
    </sheetView>
  </sheetViews>
  <sheetFormatPr defaultColWidth="9" defaultRowHeight="13.5" outlineLevelCol="3"/>
  <cols>
    <col min="1" max="1" width="45" style="161" customWidth="1"/>
    <col min="2" max="4" width="11.25" style="161" customWidth="1"/>
    <col min="5" max="32" width="9" style="161"/>
    <col min="33" max="16384" width="60.625" style="161"/>
  </cols>
  <sheetData>
    <row r="1" s="112" customFormat="1" ht="24" customHeight="1" spans="1:2">
      <c r="A1" s="120" t="s">
        <v>750</v>
      </c>
      <c r="B1" s="121"/>
    </row>
    <row r="2" s="159" customFormat="1" ht="60" customHeight="1" spans="1:4">
      <c r="A2" s="162" t="s">
        <v>751</v>
      </c>
      <c r="B2" s="163"/>
      <c r="C2" s="163"/>
      <c r="D2" s="163"/>
    </row>
    <row r="3" s="160" customFormat="1" ht="27" customHeight="1" spans="4:4">
      <c r="D3" s="164" t="s">
        <v>689</v>
      </c>
    </row>
    <row r="4" ht="36.75" customHeight="1" spans="1:4">
      <c r="A4" s="165" t="s">
        <v>752</v>
      </c>
      <c r="B4" s="166" t="s">
        <v>753</v>
      </c>
      <c r="C4" s="166" t="s">
        <v>4</v>
      </c>
      <c r="D4" s="166" t="s">
        <v>754</v>
      </c>
    </row>
    <row r="5" ht="24" customHeight="1" spans="1:4">
      <c r="A5" s="167" t="s">
        <v>719</v>
      </c>
      <c r="B5" s="158" t="s">
        <v>591</v>
      </c>
      <c r="C5" s="168"/>
      <c r="D5" s="168"/>
    </row>
    <row r="6" ht="24" customHeight="1" spans="1:4">
      <c r="A6" s="169" t="s">
        <v>755</v>
      </c>
      <c r="B6" s="168"/>
      <c r="C6" s="168"/>
      <c r="D6" s="168"/>
    </row>
    <row r="7" ht="24" customHeight="1" spans="1:4">
      <c r="A7" s="170" t="s">
        <v>721</v>
      </c>
      <c r="B7" s="168"/>
      <c r="C7" s="168"/>
      <c r="D7" s="168"/>
    </row>
    <row r="8" ht="24" customHeight="1" spans="1:4">
      <c r="A8" s="170" t="s">
        <v>722</v>
      </c>
      <c r="B8" s="168"/>
      <c r="C8" s="168"/>
      <c r="D8" s="168"/>
    </row>
    <row r="9" ht="24" customHeight="1" spans="1:4">
      <c r="A9" s="170" t="s">
        <v>724</v>
      </c>
      <c r="B9" s="168"/>
      <c r="C9" s="168"/>
      <c r="D9" s="168"/>
    </row>
    <row r="10" ht="24" customHeight="1" spans="1:4">
      <c r="A10" s="169"/>
      <c r="B10" s="171"/>
      <c r="C10" s="172"/>
      <c r="D10" s="173"/>
    </row>
    <row r="11" ht="24" customHeight="1" spans="1:4">
      <c r="A11" s="174" t="s">
        <v>33</v>
      </c>
      <c r="B11" s="175">
        <v>0</v>
      </c>
      <c r="C11" s="175">
        <v>0</v>
      </c>
      <c r="D11" s="173"/>
    </row>
    <row r="12" ht="24" customHeight="1"/>
    <row r="13" ht="24" customHeight="1"/>
    <row r="14" ht="24" customHeight="1"/>
    <row r="15" ht="24" customHeight="1"/>
    <row r="16" ht="24" customHeight="1"/>
    <row r="17" ht="24" customHeight="1"/>
    <row r="18" ht="24" customHeight="1"/>
    <row r="19" ht="24" customHeight="1"/>
    <row r="20" ht="24" customHeight="1"/>
    <row r="21" ht="24" customHeight="1"/>
    <row r="22" ht="24" customHeight="1"/>
    <row r="23" ht="24" customHeight="1"/>
    <row r="24" ht="24" customHeight="1"/>
    <row r="25" ht="24" customHeight="1"/>
    <row r="26" ht="24" customHeight="1"/>
    <row r="27" ht="24" customHeight="1"/>
    <row r="28" ht="24" customHeight="1"/>
    <row r="29" ht="24" customHeight="1"/>
    <row r="30" ht="24" customHeight="1"/>
    <row r="31" ht="24" customHeight="1"/>
    <row r="32" ht="24" customHeight="1"/>
    <row r="33" ht="24" customHeight="1"/>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sheetData>
  <mergeCells count="1">
    <mergeCell ref="A2:D2"/>
  </mergeCells>
  <printOptions horizontalCentered="1"/>
  <pageMargins left="0.590277777777778" right="0.590277777777778" top="0.786805555555556" bottom="0.786805555555556" header="0.5" footer="0.5"/>
  <pageSetup paperSize="9" orientation="portrait" horizontalDpi="600"/>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B47"/>
  <sheetViews>
    <sheetView workbookViewId="0">
      <selection activeCell="J7" sqref="J7"/>
    </sheetView>
  </sheetViews>
  <sheetFormatPr defaultColWidth="9" defaultRowHeight="14.25" outlineLevelCol="1"/>
  <cols>
    <col min="1" max="1" width="48.125" customWidth="1"/>
    <col min="2" max="2" width="32.75" customWidth="1"/>
  </cols>
  <sheetData>
    <row r="1" ht="20" customHeight="1" spans="1:2">
      <c r="A1" s="120" t="s">
        <v>756</v>
      </c>
      <c r="B1" s="121"/>
    </row>
    <row r="2" ht="37" customHeight="1" spans="1:2">
      <c r="A2" s="155" t="s">
        <v>757</v>
      </c>
      <c r="B2" s="155"/>
    </row>
    <row r="3" ht="24" customHeight="1" spans="1:2">
      <c r="A3" s="123"/>
      <c r="B3" s="114" t="s">
        <v>2</v>
      </c>
    </row>
    <row r="4" ht="33" customHeight="1" spans="1:2">
      <c r="A4" s="156" t="s">
        <v>683</v>
      </c>
      <c r="B4" s="157" t="s">
        <v>4</v>
      </c>
    </row>
    <row r="5" ht="33" customHeight="1" spans="1:2">
      <c r="A5" s="141" t="s">
        <v>758</v>
      </c>
      <c r="B5" s="158" t="s">
        <v>591</v>
      </c>
    </row>
    <row r="6" ht="33" customHeight="1" spans="1:2">
      <c r="A6" s="40" t="s">
        <v>759</v>
      </c>
      <c r="B6" s="146"/>
    </row>
    <row r="7" ht="33" customHeight="1" spans="1:2">
      <c r="A7" s="130" t="s">
        <v>760</v>
      </c>
      <c r="B7" s="146"/>
    </row>
    <row r="8" ht="33" customHeight="1" spans="1:2">
      <c r="A8" s="130" t="s">
        <v>761</v>
      </c>
      <c r="B8" s="146"/>
    </row>
    <row r="9" ht="33" customHeight="1" spans="1:2">
      <c r="A9" s="130" t="s">
        <v>762</v>
      </c>
      <c r="B9" s="146"/>
    </row>
    <row r="10" ht="33" customHeight="1" spans="1:2">
      <c r="A10" s="151" t="s">
        <v>763</v>
      </c>
      <c r="B10" s="146"/>
    </row>
    <row r="11" ht="33" customHeight="1" spans="1:2">
      <c r="A11" s="141" t="s">
        <v>764</v>
      </c>
      <c r="B11" s="149"/>
    </row>
    <row r="12" ht="33" customHeight="1" spans="1:2">
      <c r="A12" s="40" t="s">
        <v>765</v>
      </c>
      <c r="B12" s="146"/>
    </row>
    <row r="13" ht="33" customHeight="1" spans="1:2">
      <c r="A13" s="130" t="s">
        <v>766</v>
      </c>
      <c r="B13" s="146"/>
    </row>
    <row r="14" ht="33" customHeight="1" spans="1:2">
      <c r="A14" s="130" t="s">
        <v>767</v>
      </c>
      <c r="B14" s="146"/>
    </row>
    <row r="15" ht="33" customHeight="1" spans="1:2">
      <c r="A15" s="130" t="s">
        <v>768</v>
      </c>
      <c r="B15" s="146"/>
    </row>
    <row r="16" ht="33" customHeight="1" spans="1:2">
      <c r="A16" s="141" t="s">
        <v>769</v>
      </c>
      <c r="B16" s="149"/>
    </row>
    <row r="17" ht="33" customHeight="1" spans="1:2">
      <c r="A17" s="40" t="s">
        <v>770</v>
      </c>
      <c r="B17" s="146"/>
    </row>
    <row r="18" ht="33" customHeight="1" spans="1:2">
      <c r="A18" s="40" t="s">
        <v>771</v>
      </c>
      <c r="B18" s="146"/>
    </row>
    <row r="19" ht="33" customHeight="1" spans="1:2">
      <c r="A19" s="40" t="s">
        <v>772</v>
      </c>
      <c r="B19" s="146"/>
    </row>
    <row r="20" ht="33" customHeight="1" spans="1:2">
      <c r="A20" s="40" t="s">
        <v>773</v>
      </c>
      <c r="B20" s="146"/>
    </row>
    <row r="21" ht="33" customHeight="1" spans="1:2">
      <c r="A21" s="141" t="s">
        <v>774</v>
      </c>
      <c r="B21" s="149"/>
    </row>
    <row r="22" ht="33" customHeight="1" spans="1:2">
      <c r="A22" s="40" t="s">
        <v>775</v>
      </c>
      <c r="B22" s="146"/>
    </row>
    <row r="23" ht="33" customHeight="1" spans="1:2">
      <c r="A23" s="40" t="s">
        <v>776</v>
      </c>
      <c r="B23" s="146"/>
    </row>
    <row r="24" ht="33" customHeight="1" spans="1:2">
      <c r="A24" s="40" t="s">
        <v>777</v>
      </c>
      <c r="B24" s="146"/>
    </row>
    <row r="25" ht="33" customHeight="1" spans="1:2">
      <c r="A25" s="40" t="s">
        <v>778</v>
      </c>
      <c r="B25" s="146"/>
    </row>
    <row r="26" ht="33" customHeight="1" spans="1:2">
      <c r="A26" s="40" t="s">
        <v>779</v>
      </c>
      <c r="B26" s="146"/>
    </row>
    <row r="27" ht="33" customHeight="1" spans="1:2">
      <c r="A27" s="127" t="s">
        <v>780</v>
      </c>
      <c r="B27" s="149"/>
    </row>
    <row r="28" ht="33" customHeight="1" spans="1:2">
      <c r="A28" s="40" t="s">
        <v>781</v>
      </c>
      <c r="B28" s="146"/>
    </row>
    <row r="29" ht="33" customHeight="1" spans="1:2">
      <c r="A29" s="40" t="s">
        <v>782</v>
      </c>
      <c r="B29" s="146"/>
    </row>
    <row r="30" ht="33" customHeight="1" spans="1:2">
      <c r="A30" s="40" t="s">
        <v>783</v>
      </c>
      <c r="B30" s="146"/>
    </row>
    <row r="31" ht="33" customHeight="1" spans="1:2">
      <c r="A31" s="40" t="s">
        <v>784</v>
      </c>
      <c r="B31" s="146"/>
    </row>
    <row r="32" ht="33" customHeight="1" spans="1:2">
      <c r="A32" s="40" t="s">
        <v>785</v>
      </c>
      <c r="B32" s="146"/>
    </row>
    <row r="33" ht="33" customHeight="1" spans="1:2">
      <c r="A33" s="40" t="s">
        <v>786</v>
      </c>
      <c r="B33" s="146"/>
    </row>
    <row r="34" ht="33" customHeight="1" spans="1:2">
      <c r="A34" s="127" t="s">
        <v>787</v>
      </c>
      <c r="B34" s="149"/>
    </row>
    <row r="35" ht="33" customHeight="1" spans="1:2">
      <c r="A35" s="40" t="s">
        <v>788</v>
      </c>
      <c r="B35" s="146"/>
    </row>
    <row r="36" ht="33" customHeight="1" spans="1:2">
      <c r="A36" s="40" t="s">
        <v>789</v>
      </c>
      <c r="B36" s="146"/>
    </row>
    <row r="37" ht="33" customHeight="1" spans="1:2">
      <c r="A37" s="40" t="s">
        <v>790</v>
      </c>
      <c r="B37" s="146"/>
    </row>
    <row r="38" ht="33" customHeight="1" spans="1:2">
      <c r="A38" s="40" t="s">
        <v>791</v>
      </c>
      <c r="B38" s="146"/>
    </row>
    <row r="39" ht="33" customHeight="1" spans="1:2">
      <c r="A39" s="40" t="s">
        <v>792</v>
      </c>
      <c r="B39" s="146"/>
    </row>
    <row r="40" ht="33" customHeight="1" spans="1:2">
      <c r="A40" s="127" t="s">
        <v>793</v>
      </c>
      <c r="B40" s="149"/>
    </row>
    <row r="41" ht="33" customHeight="1" spans="1:2">
      <c r="A41" s="40" t="s">
        <v>794</v>
      </c>
      <c r="B41" s="146"/>
    </row>
    <row r="42" ht="33" customHeight="1" spans="1:2">
      <c r="A42" s="40" t="s">
        <v>795</v>
      </c>
      <c r="B42" s="146"/>
    </row>
    <row r="43" ht="33" customHeight="1" spans="1:2">
      <c r="A43" s="40" t="s">
        <v>796</v>
      </c>
      <c r="B43" s="146"/>
    </row>
    <row r="44" ht="33" customHeight="1" spans="1:2">
      <c r="A44" s="40" t="s">
        <v>797</v>
      </c>
      <c r="B44" s="146"/>
    </row>
    <row r="45" ht="33" customHeight="1" spans="1:2">
      <c r="A45" s="40"/>
      <c r="B45" s="146"/>
    </row>
    <row r="46" ht="33" customHeight="1" spans="1:2">
      <c r="A46" s="147" t="s">
        <v>798</v>
      </c>
      <c r="B46" s="149"/>
    </row>
    <row r="47" ht="69" customHeight="1" spans="1:2">
      <c r="A47" s="136"/>
      <c r="B47" s="136"/>
    </row>
  </sheetData>
  <mergeCells count="2">
    <mergeCell ref="A2:B2"/>
    <mergeCell ref="A47:B47"/>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B44"/>
  <sheetViews>
    <sheetView workbookViewId="0">
      <selection activeCell="G7" sqref="G7"/>
    </sheetView>
  </sheetViews>
  <sheetFormatPr defaultColWidth="9" defaultRowHeight="14.25" outlineLevelCol="1"/>
  <cols>
    <col min="1" max="1" width="56" customWidth="1"/>
    <col min="2" max="2" width="23.375" customWidth="1"/>
  </cols>
  <sheetData>
    <row r="1" spans="1:2">
      <c r="A1" s="120" t="s">
        <v>799</v>
      </c>
      <c r="B1" s="121"/>
    </row>
    <row r="2" ht="36" customHeight="1" spans="1:2">
      <c r="A2" s="155" t="s">
        <v>800</v>
      </c>
      <c r="B2" s="155"/>
    </row>
    <row r="3" ht="23" customHeight="1" spans="1:2">
      <c r="A3" s="123"/>
      <c r="B3" s="114" t="s">
        <v>2</v>
      </c>
    </row>
    <row r="4" ht="51" customHeight="1" spans="1:2">
      <c r="A4" s="156" t="s">
        <v>683</v>
      </c>
      <c r="B4" s="157" t="s">
        <v>4</v>
      </c>
    </row>
    <row r="5" ht="51" customHeight="1" spans="1:2">
      <c r="A5" s="141" t="s">
        <v>801</v>
      </c>
      <c r="B5" s="158" t="s">
        <v>591</v>
      </c>
    </row>
    <row r="6" ht="51" customHeight="1" spans="1:2">
      <c r="A6" s="40" t="s">
        <v>802</v>
      </c>
      <c r="B6" s="144"/>
    </row>
    <row r="7" ht="51" customHeight="1" spans="1:2">
      <c r="A7" s="40" t="s">
        <v>803</v>
      </c>
      <c r="B7" s="144"/>
    </row>
    <row r="8" ht="51" customHeight="1" spans="1:2">
      <c r="A8" s="40" t="s">
        <v>804</v>
      </c>
      <c r="B8" s="144"/>
    </row>
    <row r="9" ht="51" customHeight="1" spans="1:2">
      <c r="A9" s="40" t="s">
        <v>805</v>
      </c>
      <c r="B9" s="144"/>
    </row>
    <row r="10" ht="51" customHeight="1" spans="1:2">
      <c r="A10" s="141" t="s">
        <v>806</v>
      </c>
      <c r="B10" s="142"/>
    </row>
    <row r="11" ht="51" customHeight="1" spans="1:2">
      <c r="A11" s="40" t="s">
        <v>807</v>
      </c>
      <c r="B11" s="144"/>
    </row>
    <row r="12" ht="51" customHeight="1" spans="1:2">
      <c r="A12" s="40" t="s">
        <v>808</v>
      </c>
      <c r="B12" s="144"/>
    </row>
    <row r="13" ht="51" customHeight="1" spans="1:2">
      <c r="A13" s="40" t="s">
        <v>804</v>
      </c>
      <c r="B13" s="144"/>
    </row>
    <row r="14" ht="51" customHeight="1" spans="1:2">
      <c r="A14" s="40" t="s">
        <v>809</v>
      </c>
      <c r="B14" s="144"/>
    </row>
    <row r="15" ht="51" customHeight="1" spans="1:2">
      <c r="A15" s="40" t="s">
        <v>810</v>
      </c>
      <c r="B15" s="144"/>
    </row>
    <row r="16" ht="51" customHeight="1" spans="1:2">
      <c r="A16" s="40" t="s">
        <v>811</v>
      </c>
      <c r="B16" s="144"/>
    </row>
    <row r="17" ht="51" customHeight="1" spans="1:2">
      <c r="A17" s="40" t="s">
        <v>812</v>
      </c>
      <c r="B17" s="144"/>
    </row>
    <row r="18" ht="51" customHeight="1" spans="1:2">
      <c r="A18" s="40" t="s">
        <v>813</v>
      </c>
      <c r="B18" s="144"/>
    </row>
    <row r="19" ht="51" customHeight="1" spans="1:2">
      <c r="A19" s="141" t="s">
        <v>814</v>
      </c>
      <c r="B19" s="142"/>
    </row>
    <row r="20" ht="51" customHeight="1" spans="1:2">
      <c r="A20" s="40" t="s">
        <v>815</v>
      </c>
      <c r="B20" s="144"/>
    </row>
    <row r="21" ht="51" customHeight="1" spans="1:2">
      <c r="A21" s="40" t="s">
        <v>816</v>
      </c>
      <c r="B21" s="144"/>
    </row>
    <row r="22" ht="51" customHeight="1" spans="1:2">
      <c r="A22" s="40" t="s">
        <v>817</v>
      </c>
      <c r="B22" s="144"/>
    </row>
    <row r="23" ht="51" customHeight="1" spans="1:2">
      <c r="A23" s="141" t="s">
        <v>818</v>
      </c>
      <c r="B23" s="142"/>
    </row>
    <row r="24" ht="51" customHeight="1" spans="1:2">
      <c r="A24" s="40" t="s">
        <v>819</v>
      </c>
      <c r="B24" s="144"/>
    </row>
    <row r="25" ht="51" customHeight="1" spans="1:2">
      <c r="A25" s="40" t="s">
        <v>820</v>
      </c>
      <c r="B25" s="144"/>
    </row>
    <row r="26" ht="51" customHeight="1" spans="1:2">
      <c r="A26" s="40" t="s">
        <v>821</v>
      </c>
      <c r="B26" s="144"/>
    </row>
    <row r="27" ht="51" customHeight="1" spans="1:2">
      <c r="A27" s="40" t="s">
        <v>822</v>
      </c>
      <c r="B27" s="146"/>
    </row>
    <row r="28" ht="51" customHeight="1" spans="1:2">
      <c r="A28" s="40" t="s">
        <v>823</v>
      </c>
      <c r="B28" s="144"/>
    </row>
    <row r="29" ht="51" customHeight="1" spans="1:2">
      <c r="A29" s="127" t="s">
        <v>824</v>
      </c>
      <c r="B29" s="142"/>
    </row>
    <row r="30" ht="51" customHeight="1" spans="1:2">
      <c r="A30" s="40" t="s">
        <v>825</v>
      </c>
      <c r="B30" s="144"/>
    </row>
    <row r="31" ht="51" customHeight="1" spans="1:2">
      <c r="A31" s="40" t="s">
        <v>826</v>
      </c>
      <c r="B31" s="144"/>
    </row>
    <row r="32" ht="51" customHeight="1" spans="1:2">
      <c r="A32" s="40" t="s">
        <v>827</v>
      </c>
      <c r="B32" s="144"/>
    </row>
    <row r="33" ht="51" customHeight="1" spans="1:2">
      <c r="A33" s="40" t="s">
        <v>828</v>
      </c>
      <c r="B33" s="144"/>
    </row>
    <row r="34" ht="51" customHeight="1" spans="1:2">
      <c r="A34" s="127" t="s">
        <v>829</v>
      </c>
      <c r="B34" s="142"/>
    </row>
    <row r="35" ht="51" customHeight="1" spans="1:2">
      <c r="A35" s="40" t="s">
        <v>830</v>
      </c>
      <c r="B35" s="144"/>
    </row>
    <row r="36" ht="51" customHeight="1" spans="1:2">
      <c r="A36" s="40" t="s">
        <v>827</v>
      </c>
      <c r="B36" s="144"/>
    </row>
    <row r="37" ht="51" customHeight="1" spans="1:2">
      <c r="A37" s="40" t="s">
        <v>831</v>
      </c>
      <c r="B37" s="144"/>
    </row>
    <row r="38" ht="51" customHeight="1" spans="1:2">
      <c r="A38" s="127" t="s">
        <v>832</v>
      </c>
      <c r="B38" s="142"/>
    </row>
    <row r="39" ht="51" customHeight="1" spans="1:2">
      <c r="A39" s="40" t="s">
        <v>833</v>
      </c>
      <c r="B39" s="144"/>
    </row>
    <row r="40" ht="51" customHeight="1" spans="1:2">
      <c r="A40" s="40" t="s">
        <v>834</v>
      </c>
      <c r="B40" s="144"/>
    </row>
    <row r="41" ht="51" customHeight="1" spans="1:2">
      <c r="A41" s="40" t="s">
        <v>835</v>
      </c>
      <c r="B41" s="144"/>
    </row>
    <row r="42" ht="51" customHeight="1" spans="1:2">
      <c r="A42" s="40"/>
      <c r="B42" s="144"/>
    </row>
    <row r="43" ht="51" customHeight="1" spans="1:2">
      <c r="A43" s="147" t="s">
        <v>836</v>
      </c>
      <c r="B43" s="142"/>
    </row>
    <row r="44" ht="51" customHeight="1" spans="1:2">
      <c r="A44" s="136"/>
      <c r="B44" s="136"/>
    </row>
  </sheetData>
  <mergeCells count="2">
    <mergeCell ref="A2:B2"/>
    <mergeCell ref="A44:B44"/>
  </mergeCells>
  <pageMargins left="0.75" right="0.75" top="1" bottom="1" header="0.5" footer="0.5"/>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95"/>
  <sheetViews>
    <sheetView topLeftCell="A7" workbookViewId="0">
      <selection activeCell="H10" sqref="H10"/>
    </sheetView>
  </sheetViews>
  <sheetFormatPr defaultColWidth="9" defaultRowHeight="13.5"/>
  <cols>
    <col min="1" max="1" width="32.625" style="116" customWidth="1"/>
    <col min="2" max="2" width="11.625" style="116" customWidth="1"/>
    <col min="3" max="3" width="32.625" style="116" customWidth="1"/>
    <col min="4" max="4" width="11.625" style="116" customWidth="1"/>
    <col min="5" max="16384" width="9" style="116"/>
  </cols>
  <sheetData>
    <row r="1" s="112" customFormat="1" ht="24" customHeight="1" spans="1:2">
      <c r="A1" s="120" t="s">
        <v>837</v>
      </c>
      <c r="B1" s="121"/>
    </row>
    <row r="2" s="152" customFormat="1" ht="42" customHeight="1" spans="1:4">
      <c r="A2" s="154" t="s">
        <v>838</v>
      </c>
      <c r="B2" s="154"/>
      <c r="C2" s="154"/>
      <c r="D2" s="154"/>
    </row>
    <row r="3" s="153" customFormat="1" ht="27" customHeight="1" spans="4:4">
      <c r="D3" s="153" t="s">
        <v>2</v>
      </c>
    </row>
    <row r="4" ht="30" customHeight="1" spans="1:4">
      <c r="A4" s="124" t="s">
        <v>66</v>
      </c>
      <c r="B4" s="125" t="s">
        <v>4</v>
      </c>
      <c r="C4" s="126" t="s">
        <v>67</v>
      </c>
      <c r="D4" s="126" t="s">
        <v>4</v>
      </c>
    </row>
    <row r="5" ht="24" customHeight="1" spans="1:4">
      <c r="A5" s="127" t="s">
        <v>839</v>
      </c>
      <c r="B5" s="128" t="s">
        <v>591</v>
      </c>
      <c r="C5" s="127" t="s">
        <v>840</v>
      </c>
      <c r="D5" s="127"/>
    </row>
    <row r="6" s="117" customFormat="1" ht="24" customHeight="1" spans="1:4">
      <c r="A6" s="127" t="s">
        <v>70</v>
      </c>
      <c r="B6" s="127"/>
      <c r="C6" s="127" t="s">
        <v>71</v>
      </c>
      <c r="D6" s="127"/>
    </row>
    <row r="7" ht="24" customHeight="1" spans="1:4">
      <c r="A7" s="129" t="s">
        <v>80</v>
      </c>
      <c r="B7" s="130"/>
      <c r="C7" s="129" t="s">
        <v>841</v>
      </c>
      <c r="D7" s="130"/>
    </row>
    <row r="8" s="117" customFormat="1" ht="24" customHeight="1" spans="1:4">
      <c r="A8" s="131" t="s">
        <v>842</v>
      </c>
      <c r="B8" s="130"/>
      <c r="C8" s="132" t="s">
        <v>842</v>
      </c>
      <c r="D8" s="130"/>
    </row>
    <row r="9" ht="24" customHeight="1" spans="1:4">
      <c r="A9" s="131" t="s">
        <v>843</v>
      </c>
      <c r="B9" s="130"/>
      <c r="C9" s="132" t="s">
        <v>843</v>
      </c>
      <c r="D9" s="130"/>
    </row>
    <row r="10" s="117" customFormat="1" ht="24" customHeight="1" spans="1:4">
      <c r="A10" s="131" t="s">
        <v>844</v>
      </c>
      <c r="B10" s="130"/>
      <c r="C10" s="132" t="s">
        <v>844</v>
      </c>
      <c r="D10" s="130"/>
    </row>
    <row r="11" ht="24" customHeight="1" spans="1:4">
      <c r="A11" s="132" t="s">
        <v>845</v>
      </c>
      <c r="B11" s="130"/>
      <c r="C11" s="132" t="s">
        <v>846</v>
      </c>
      <c r="D11" s="130"/>
    </row>
    <row r="12" s="117" customFormat="1" ht="24" customHeight="1" spans="1:4">
      <c r="A12" s="132" t="s">
        <v>846</v>
      </c>
      <c r="B12" s="130"/>
      <c r="C12" s="132" t="s">
        <v>847</v>
      </c>
      <c r="D12" s="130"/>
    </row>
    <row r="13" ht="24" customHeight="1" spans="1:4">
      <c r="A13" s="132" t="s">
        <v>847</v>
      </c>
      <c r="B13" s="130"/>
      <c r="C13" s="129" t="s">
        <v>848</v>
      </c>
      <c r="D13" s="130"/>
    </row>
    <row r="14" s="117" customFormat="1" ht="24" customHeight="1" spans="1:4">
      <c r="A14" s="132" t="s">
        <v>849</v>
      </c>
      <c r="B14" s="130"/>
      <c r="C14" s="131" t="s">
        <v>842</v>
      </c>
      <c r="D14" s="130"/>
    </row>
    <row r="15" ht="24" customHeight="1" spans="1:4">
      <c r="A15" s="129" t="s">
        <v>850</v>
      </c>
      <c r="B15" s="130"/>
      <c r="C15" s="131" t="s">
        <v>843</v>
      </c>
      <c r="D15" s="130"/>
    </row>
    <row r="16" s="117" customFormat="1" ht="24" customHeight="1" spans="1:4">
      <c r="A16" s="132" t="s">
        <v>842</v>
      </c>
      <c r="B16" s="130"/>
      <c r="C16" s="131" t="s">
        <v>844</v>
      </c>
      <c r="D16" s="130"/>
    </row>
    <row r="17" ht="24" customHeight="1" spans="1:4">
      <c r="A17" s="132" t="s">
        <v>843</v>
      </c>
      <c r="B17" s="130"/>
      <c r="C17" s="132" t="s">
        <v>845</v>
      </c>
      <c r="D17" s="130"/>
    </row>
    <row r="18" s="117" customFormat="1" ht="24" customHeight="1" spans="1:4">
      <c r="A18" s="132" t="s">
        <v>844</v>
      </c>
      <c r="B18" s="130"/>
      <c r="C18" s="132" t="s">
        <v>846</v>
      </c>
      <c r="D18" s="130"/>
    </row>
    <row r="19" ht="24" customHeight="1" spans="1:4">
      <c r="A19" s="132" t="s">
        <v>846</v>
      </c>
      <c r="B19" s="130"/>
      <c r="C19" s="132" t="s">
        <v>847</v>
      </c>
      <c r="D19" s="130"/>
    </row>
    <row r="20" ht="24" customHeight="1" spans="1:4">
      <c r="A20" s="132" t="s">
        <v>847</v>
      </c>
      <c r="B20" s="130"/>
      <c r="C20" s="132" t="s">
        <v>849</v>
      </c>
      <c r="D20" s="130"/>
    </row>
    <row r="21" s="117" customFormat="1" ht="24" customHeight="1" spans="1:4">
      <c r="A21" s="129" t="s">
        <v>851</v>
      </c>
      <c r="B21" s="130"/>
      <c r="C21" s="129" t="s">
        <v>852</v>
      </c>
      <c r="D21" s="130"/>
    </row>
    <row r="22" s="117" customFormat="1" ht="24" customHeight="1" spans="1:4">
      <c r="A22" s="131" t="s">
        <v>842</v>
      </c>
      <c r="B22" s="130"/>
      <c r="C22" s="131" t="s">
        <v>842</v>
      </c>
      <c r="D22" s="130"/>
    </row>
    <row r="23" s="117" customFormat="1" ht="24" customHeight="1" spans="1:4">
      <c r="A23" s="131" t="s">
        <v>843</v>
      </c>
      <c r="B23" s="130"/>
      <c r="C23" s="131" t="s">
        <v>843</v>
      </c>
      <c r="D23" s="130"/>
    </row>
    <row r="24" s="117" customFormat="1" ht="24" customHeight="1" spans="1:4">
      <c r="A24" s="131" t="s">
        <v>844</v>
      </c>
      <c r="B24" s="130"/>
      <c r="C24" s="131" t="s">
        <v>844</v>
      </c>
      <c r="D24" s="130"/>
    </row>
    <row r="25" s="117" customFormat="1" ht="24" customHeight="1" spans="1:4">
      <c r="A25" s="132" t="s">
        <v>845</v>
      </c>
      <c r="B25" s="130"/>
      <c r="C25" s="132" t="s">
        <v>845</v>
      </c>
      <c r="D25" s="130"/>
    </row>
    <row r="26" s="117" customFormat="1" ht="24" customHeight="1" spans="1:4">
      <c r="A26" s="132" t="s">
        <v>846</v>
      </c>
      <c r="B26" s="130"/>
      <c r="C26" s="132" t="s">
        <v>846</v>
      </c>
      <c r="D26" s="130"/>
    </row>
    <row r="27" s="117" customFormat="1" ht="24" customHeight="1" spans="1:4">
      <c r="A27" s="132" t="s">
        <v>847</v>
      </c>
      <c r="B27" s="130"/>
      <c r="C27" s="132" t="s">
        <v>847</v>
      </c>
      <c r="D27" s="130"/>
    </row>
    <row r="28" s="117" customFormat="1" ht="24" customHeight="1" spans="1:4">
      <c r="A28" s="132" t="s">
        <v>849</v>
      </c>
      <c r="B28" s="130"/>
      <c r="C28" s="132" t="s">
        <v>849</v>
      </c>
      <c r="D28" s="130"/>
    </row>
    <row r="29" s="117" customFormat="1" ht="24" customHeight="1" spans="1:4">
      <c r="A29" s="133" t="s">
        <v>853</v>
      </c>
      <c r="B29" s="130"/>
      <c r="C29" s="129"/>
      <c r="D29" s="130"/>
    </row>
    <row r="30" s="117" customFormat="1" ht="24" customHeight="1" spans="1:4">
      <c r="A30" s="131" t="s">
        <v>842</v>
      </c>
      <c r="B30" s="130"/>
      <c r="C30" s="131"/>
      <c r="D30" s="130"/>
    </row>
    <row r="31" s="117" customFormat="1" ht="24" customHeight="1" spans="1:4">
      <c r="A31" s="131" t="s">
        <v>843</v>
      </c>
      <c r="B31" s="130"/>
      <c r="C31" s="131"/>
      <c r="D31" s="130"/>
    </row>
    <row r="32" s="117" customFormat="1" ht="24" customHeight="1" spans="1:4">
      <c r="A32" s="131" t="s">
        <v>844</v>
      </c>
      <c r="B32" s="130"/>
      <c r="C32" s="131"/>
      <c r="D32" s="130"/>
    </row>
    <row r="33" s="117" customFormat="1" ht="24" customHeight="1" spans="1:4">
      <c r="A33" s="132" t="s">
        <v>845</v>
      </c>
      <c r="B33" s="130"/>
      <c r="C33" s="131"/>
      <c r="D33" s="130"/>
    </row>
    <row r="34" s="117" customFormat="1" ht="24" customHeight="1" spans="1:4">
      <c r="A34" s="132" t="s">
        <v>846</v>
      </c>
      <c r="B34" s="130"/>
      <c r="C34" s="131"/>
      <c r="D34" s="130"/>
    </row>
    <row r="35" s="117" customFormat="1" ht="24" customHeight="1" spans="1:4">
      <c r="A35" s="132" t="s">
        <v>847</v>
      </c>
      <c r="B35" s="130"/>
      <c r="C35" s="131"/>
      <c r="D35" s="130"/>
    </row>
    <row r="36" s="117" customFormat="1" ht="24" customHeight="1" spans="1:4">
      <c r="A36" s="132" t="s">
        <v>849</v>
      </c>
      <c r="B36" s="130"/>
      <c r="C36" s="131"/>
      <c r="D36" s="130"/>
    </row>
    <row r="37" s="117" customFormat="1" ht="24" customHeight="1" spans="1:4">
      <c r="A37" s="131"/>
      <c r="B37" s="130"/>
      <c r="C37" s="131"/>
      <c r="D37" s="130"/>
    </row>
    <row r="38" ht="24" customHeight="1" spans="1:4">
      <c r="A38" s="134" t="s">
        <v>113</v>
      </c>
      <c r="B38" s="127"/>
      <c r="C38" s="135" t="s">
        <v>114</v>
      </c>
      <c r="D38" s="127"/>
    </row>
    <row r="39" ht="24" customHeight="1" spans="1:4">
      <c r="A39" s="130"/>
      <c r="B39" s="130"/>
      <c r="C39" s="127" t="s">
        <v>854</v>
      </c>
      <c r="D39" s="127"/>
    </row>
    <row r="40" ht="24" customHeight="1" spans="1:4">
      <c r="A40" s="130"/>
      <c r="B40" s="130"/>
      <c r="C40" s="129" t="s">
        <v>842</v>
      </c>
      <c r="D40" s="130"/>
    </row>
    <row r="41" ht="24" customHeight="1" spans="1:4">
      <c r="A41" s="130"/>
      <c r="B41" s="130"/>
      <c r="C41" s="129" t="s">
        <v>843</v>
      </c>
      <c r="D41" s="130"/>
    </row>
    <row r="42" ht="24" customHeight="1" spans="1:4">
      <c r="A42" s="130"/>
      <c r="B42" s="130"/>
      <c r="C42" s="129" t="s">
        <v>844</v>
      </c>
      <c r="D42" s="130"/>
    </row>
    <row r="43" ht="24" customHeight="1" spans="1:4">
      <c r="A43" s="130"/>
      <c r="B43" s="130"/>
      <c r="C43" s="129" t="s">
        <v>845</v>
      </c>
      <c r="D43" s="130"/>
    </row>
    <row r="44" ht="24" customHeight="1" spans="1:4">
      <c r="A44" s="130"/>
      <c r="B44" s="130"/>
      <c r="C44" s="129" t="s">
        <v>846</v>
      </c>
      <c r="D44" s="130"/>
    </row>
    <row r="45" ht="24" customHeight="1" spans="1:4">
      <c r="A45" s="130"/>
      <c r="B45" s="130"/>
      <c r="C45" s="129" t="s">
        <v>847</v>
      </c>
      <c r="D45" s="130"/>
    </row>
    <row r="46" ht="24" customHeight="1" spans="1:4">
      <c r="A46" s="130"/>
      <c r="B46" s="130"/>
      <c r="C46" s="129" t="s">
        <v>849</v>
      </c>
      <c r="D46" s="130"/>
    </row>
    <row r="47" s="118" customFormat="1" ht="87" customHeight="1" spans="1:256">
      <c r="A47" s="136" t="s">
        <v>855</v>
      </c>
      <c r="B47" s="136"/>
      <c r="C47" s="136"/>
      <c r="D47" s="136"/>
      <c r="HS47" s="119"/>
      <c r="HT47" s="119"/>
      <c r="HU47" s="119"/>
      <c r="HV47" s="119"/>
      <c r="HW47" s="119"/>
      <c r="HX47" s="119"/>
      <c r="HY47" s="119"/>
      <c r="HZ47" s="119"/>
      <c r="IA47" s="119"/>
      <c r="IB47" s="119"/>
      <c r="IC47" s="119"/>
      <c r="ID47" s="119"/>
      <c r="IE47" s="119"/>
      <c r="IF47" s="119"/>
      <c r="IG47" s="119"/>
      <c r="IH47" s="119"/>
      <c r="II47" s="119"/>
      <c r="IJ47" s="119"/>
      <c r="IK47" s="119"/>
      <c r="IL47" s="119"/>
      <c r="IM47" s="119"/>
      <c r="IN47" s="119"/>
      <c r="IO47" s="119"/>
      <c r="IP47" s="119"/>
      <c r="IQ47" s="119"/>
      <c r="IR47" s="119"/>
      <c r="IS47" s="119"/>
      <c r="IT47" s="119"/>
      <c r="IU47" s="119"/>
      <c r="IV47" s="119"/>
    </row>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D2"/>
    <mergeCell ref="A47:D47"/>
  </mergeCells>
  <printOptions horizontalCentered="1"/>
  <pageMargins left="0.590277777777778" right="0.590277777777778" top="0.786805555555556" bottom="0.786805555555556" header="0.5" footer="0.5"/>
  <pageSetup paperSize="9" scale="96" fitToHeight="0" orientation="portrait" horizontalDpi="600"/>
  <headerFooter/>
  <colBreaks count="1" manualBreakCount="1">
    <brk id="4" max="65536"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G90"/>
  <sheetViews>
    <sheetView showZeros="0" topLeftCell="A10" workbookViewId="0">
      <selection activeCell="K18" sqref="K18"/>
    </sheetView>
  </sheetViews>
  <sheetFormatPr defaultColWidth="9" defaultRowHeight="14.25" outlineLevelCol="6"/>
  <cols>
    <col min="1" max="1" width="36.625" style="255" customWidth="1"/>
    <col min="2" max="2" width="12.625" style="255" customWidth="1"/>
    <col min="3" max="3" width="36.625" style="255" customWidth="1"/>
    <col min="4" max="4" width="12.625" style="255" customWidth="1"/>
    <col min="5" max="16384" width="9" style="255"/>
  </cols>
  <sheetData>
    <row r="1" s="507" customFormat="1" ht="24" customHeight="1" spans="1:1">
      <c r="A1" s="508" t="s">
        <v>64</v>
      </c>
    </row>
    <row r="2" s="251" customFormat="1" ht="42" customHeight="1" spans="1:4">
      <c r="A2" s="509" t="s">
        <v>65</v>
      </c>
      <c r="B2" s="510"/>
      <c r="C2" s="510"/>
      <c r="D2" s="510"/>
    </row>
    <row r="3" s="252" customFormat="1" ht="27" customHeight="1" spans="2:4">
      <c r="B3" s="511"/>
      <c r="C3" s="511" t="s">
        <v>2</v>
      </c>
      <c r="D3" s="511"/>
    </row>
    <row r="4" s="253" customFormat="1" ht="26" customHeight="1" spans="1:4">
      <c r="A4" s="124" t="s">
        <v>66</v>
      </c>
      <c r="B4" s="125" t="s">
        <v>4</v>
      </c>
      <c r="C4" s="126" t="s">
        <v>67</v>
      </c>
      <c r="D4" s="126" t="s">
        <v>4</v>
      </c>
    </row>
    <row r="5" s="254" customFormat="1" ht="24" customHeight="1" spans="1:4">
      <c r="A5" s="435" t="s">
        <v>68</v>
      </c>
      <c r="B5" s="436">
        <f>'1.收入'!B30</f>
        <v>76700</v>
      </c>
      <c r="C5" s="437" t="s">
        <v>69</v>
      </c>
      <c r="D5" s="436">
        <f>'2.支出'!B31</f>
        <v>254808</v>
      </c>
    </row>
    <row r="6" s="254" customFormat="1" ht="24" customHeight="1" spans="1:4">
      <c r="A6" s="435" t="s">
        <v>70</v>
      </c>
      <c r="B6" s="436">
        <f>B7+B11+B12+B16+B21+B26+B27+B28+B29</f>
        <v>223424</v>
      </c>
      <c r="C6" s="437" t="s">
        <v>71</v>
      </c>
      <c r="D6" s="436">
        <f>D7+D10+D11+D16+D17+D18+D19</f>
        <v>24055</v>
      </c>
    </row>
    <row r="7" s="254" customFormat="1" ht="24" customHeight="1" spans="1:4">
      <c r="A7" s="438" t="s">
        <v>72</v>
      </c>
      <c r="B7" s="439">
        <f>B8+B9+B10</f>
        <v>169966</v>
      </c>
      <c r="C7" s="438" t="s">
        <v>73</v>
      </c>
      <c r="D7" s="439">
        <f>D8+D9</f>
        <v>24055</v>
      </c>
    </row>
    <row r="8" s="254" customFormat="1" ht="24" customHeight="1" spans="1:4">
      <c r="A8" s="440" t="s">
        <v>74</v>
      </c>
      <c r="B8" s="439">
        <v>5181</v>
      </c>
      <c r="C8" s="440" t="s">
        <v>75</v>
      </c>
      <c r="D8" s="441">
        <v>50</v>
      </c>
    </row>
    <row r="9" s="254" customFormat="1" ht="24" customHeight="1" spans="1:4">
      <c r="A9" s="440" t="s">
        <v>76</v>
      </c>
      <c r="B9" s="439">
        <v>163057</v>
      </c>
      <c r="C9" s="440" t="s">
        <v>77</v>
      </c>
      <c r="D9" s="441">
        <v>24005</v>
      </c>
    </row>
    <row r="10" s="254" customFormat="1" ht="24" customHeight="1" spans="1:4">
      <c r="A10" s="440" t="s">
        <v>78</v>
      </c>
      <c r="B10" s="439">
        <v>1728</v>
      </c>
      <c r="C10" s="438" t="s">
        <v>79</v>
      </c>
      <c r="D10" s="436"/>
    </row>
    <row r="11" s="254" customFormat="1" ht="24" customHeight="1" spans="1:4">
      <c r="A11" s="438" t="s">
        <v>80</v>
      </c>
      <c r="B11" s="439">
        <v>20597</v>
      </c>
      <c r="C11" s="438" t="s">
        <v>81</v>
      </c>
      <c r="D11" s="436"/>
    </row>
    <row r="12" s="254" customFormat="1" ht="24" customHeight="1" spans="1:4">
      <c r="A12" s="438" t="s">
        <v>82</v>
      </c>
      <c r="B12" s="439">
        <f>SUM(B13:B15)</f>
        <v>11600</v>
      </c>
      <c r="C12" s="440" t="s">
        <v>83</v>
      </c>
      <c r="D12" s="436"/>
    </row>
    <row r="13" s="254" customFormat="1" ht="24" customHeight="1" spans="1:4">
      <c r="A13" s="440" t="s">
        <v>84</v>
      </c>
      <c r="B13" s="439">
        <v>11000</v>
      </c>
      <c r="C13" s="440" t="s">
        <v>85</v>
      </c>
      <c r="D13" s="436"/>
    </row>
    <row r="14" s="254" customFormat="1" ht="24" customHeight="1" spans="1:4">
      <c r="A14" s="440" t="s">
        <v>86</v>
      </c>
      <c r="B14" s="439">
        <v>600</v>
      </c>
      <c r="C14" s="440" t="s">
        <v>87</v>
      </c>
      <c r="D14" s="436"/>
    </row>
    <row r="15" s="254" customFormat="1" ht="24" customHeight="1" spans="1:4">
      <c r="A15" s="440" t="s">
        <v>88</v>
      </c>
      <c r="B15" s="439"/>
      <c r="C15" s="440" t="s">
        <v>89</v>
      </c>
      <c r="D15" s="439"/>
    </row>
    <row r="16" s="254" customFormat="1" ht="24" customHeight="1" spans="1:7">
      <c r="A16" s="438" t="s">
        <v>90</v>
      </c>
      <c r="B16" s="439">
        <f>SUM(B17:B20)</f>
        <v>21261</v>
      </c>
      <c r="C16" s="438" t="s">
        <v>91</v>
      </c>
      <c r="D16" s="439"/>
      <c r="G16" s="512"/>
    </row>
    <row r="17" s="254" customFormat="1" ht="24" customHeight="1" spans="1:7">
      <c r="A17" s="440" t="s">
        <v>92</v>
      </c>
      <c r="B17" s="439">
        <v>21261</v>
      </c>
      <c r="C17" s="438" t="s">
        <v>93</v>
      </c>
      <c r="D17" s="442"/>
      <c r="F17" s="443"/>
      <c r="G17" s="513"/>
    </row>
    <row r="18" s="254" customFormat="1" ht="24" customHeight="1" spans="1:7">
      <c r="A18" s="440" t="s">
        <v>94</v>
      </c>
      <c r="B18" s="439"/>
      <c r="C18" s="438" t="s">
        <v>95</v>
      </c>
      <c r="D18" s="302"/>
      <c r="F18" s="443"/>
      <c r="G18" s="513"/>
    </row>
    <row r="19" s="254" customFormat="1" ht="24" customHeight="1" spans="1:7">
      <c r="A19" s="440" t="s">
        <v>96</v>
      </c>
      <c r="B19" s="439"/>
      <c r="C19" s="438" t="s">
        <v>97</v>
      </c>
      <c r="D19" s="302"/>
      <c r="F19" s="443"/>
      <c r="G19" s="513"/>
    </row>
    <row r="20" s="254" customFormat="1" ht="24" customHeight="1" spans="1:7">
      <c r="A20" s="440" t="s">
        <v>98</v>
      </c>
      <c r="B20" s="439"/>
      <c r="C20" s="445" t="s">
        <v>99</v>
      </c>
      <c r="D20" s="446">
        <f>D21</f>
        <v>21261</v>
      </c>
      <c r="F20" s="443"/>
      <c r="G20" s="513"/>
    </row>
    <row r="21" s="254" customFormat="1" ht="24" customHeight="1" spans="1:7">
      <c r="A21" s="438" t="s">
        <v>100</v>
      </c>
      <c r="B21" s="439">
        <f>SUM(B22:B25)</f>
        <v>0</v>
      </c>
      <c r="C21" s="438" t="s">
        <v>101</v>
      </c>
      <c r="D21" s="302">
        <f>D22+D23+D24</f>
        <v>21261</v>
      </c>
      <c r="F21" s="443"/>
      <c r="G21" s="513"/>
    </row>
    <row r="22" s="254" customFormat="1" ht="24" customHeight="1" spans="1:7">
      <c r="A22" s="440" t="s">
        <v>102</v>
      </c>
      <c r="B22" s="439"/>
      <c r="C22" s="440" t="s">
        <v>103</v>
      </c>
      <c r="D22" s="439">
        <v>21261</v>
      </c>
      <c r="F22" s="443"/>
      <c r="G22" s="513"/>
    </row>
    <row r="23" s="254" customFormat="1" ht="24" customHeight="1" spans="1:7">
      <c r="A23" s="440" t="s">
        <v>104</v>
      </c>
      <c r="B23" s="439"/>
      <c r="C23" s="440" t="s">
        <v>105</v>
      </c>
      <c r="D23" s="436"/>
      <c r="F23" s="513"/>
      <c r="G23" s="513"/>
    </row>
    <row r="24" ht="24" customHeight="1" spans="1:4">
      <c r="A24" s="440" t="s">
        <v>106</v>
      </c>
      <c r="B24" s="439"/>
      <c r="C24" s="440" t="s">
        <v>107</v>
      </c>
      <c r="D24" s="436"/>
    </row>
    <row r="25" ht="24" customHeight="1" spans="1:4">
      <c r="A25" s="440" t="s">
        <v>108</v>
      </c>
      <c r="B25" s="439"/>
      <c r="C25" s="273"/>
      <c r="D25" s="436"/>
    </row>
    <row r="26" ht="24" customHeight="1" spans="1:4">
      <c r="A26" s="438" t="s">
        <v>109</v>
      </c>
      <c r="B26" s="193"/>
      <c r="C26" s="273"/>
      <c r="D26" s="436"/>
    </row>
    <row r="27" ht="24" customHeight="1" spans="1:4">
      <c r="A27" s="438" t="s">
        <v>110</v>
      </c>
      <c r="B27" s="193"/>
      <c r="C27" s="448"/>
      <c r="D27" s="436"/>
    </row>
    <row r="28" ht="24" customHeight="1" spans="1:4">
      <c r="A28" s="438" t="s">
        <v>111</v>
      </c>
      <c r="B28" s="193"/>
      <c r="C28" s="448"/>
      <c r="D28" s="436"/>
    </row>
    <row r="29" ht="24" customHeight="1" spans="1:4">
      <c r="A29" s="438" t="s">
        <v>112</v>
      </c>
      <c r="B29" s="193"/>
      <c r="C29" s="448"/>
      <c r="D29" s="436"/>
    </row>
    <row r="30" ht="24" customHeight="1" spans="1:4">
      <c r="A30" s="273"/>
      <c r="B30" s="193"/>
      <c r="C30" s="448"/>
      <c r="D30" s="449"/>
    </row>
    <row r="31" ht="24" customHeight="1" spans="1:4">
      <c r="A31" s="450"/>
      <c r="B31" s="436"/>
      <c r="C31" s="448"/>
      <c r="D31" s="449"/>
    </row>
    <row r="32" ht="24" customHeight="1" spans="1:4">
      <c r="A32" s="134" t="s">
        <v>113</v>
      </c>
      <c r="B32" s="436">
        <f>B5+B6</f>
        <v>300124</v>
      </c>
      <c r="C32" s="135" t="s">
        <v>114</v>
      </c>
      <c r="D32" s="514">
        <f>D20+D6+D5</f>
        <v>300124</v>
      </c>
    </row>
    <row r="33" ht="24" customHeight="1" spans="1:2">
      <c r="A33" s="254"/>
      <c r="B33" s="515"/>
    </row>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sheetData>
  <mergeCells count="2">
    <mergeCell ref="A2:D2"/>
    <mergeCell ref="C3:D3"/>
  </mergeCells>
  <printOptions horizontalCentered="1"/>
  <pageMargins left="0.590277777777778" right="0.590277777777778" top="0.786805555555556" bottom="0.786805555555556" header="0.5" footer="0.5"/>
  <pageSetup paperSize="9" scale="80" orientation="portrait" horizontalDpi="600"/>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95"/>
  <sheetViews>
    <sheetView showZeros="0" workbookViewId="0">
      <selection activeCell="D9" sqref="D9"/>
    </sheetView>
  </sheetViews>
  <sheetFormatPr defaultColWidth="8.875" defaultRowHeight="14.25"/>
  <cols>
    <col min="1" max="1" width="60.8833333333333" style="119" customWidth="1"/>
    <col min="2" max="2" width="22.9333333333333" style="119" customWidth="1"/>
    <col min="3" max="8" width="9" style="119"/>
    <col min="9" max="16384" width="8.875" style="119"/>
  </cols>
  <sheetData>
    <row r="1" s="112" customFormat="1" ht="24" customHeight="1" spans="1:2">
      <c r="A1" s="120" t="s">
        <v>856</v>
      </c>
      <c r="B1" s="121"/>
    </row>
    <row r="2" s="113" customFormat="1" ht="42" customHeight="1" spans="1:2">
      <c r="A2" s="122" t="s">
        <v>857</v>
      </c>
      <c r="B2" s="122"/>
    </row>
    <row r="3" s="114" customFormat="1" ht="27" customHeight="1" spans="2:2">
      <c r="B3" s="114" t="s">
        <v>2</v>
      </c>
    </row>
    <row r="4" s="138" customFormat="1" ht="30" customHeight="1" spans="1:2">
      <c r="A4" s="139" t="s">
        <v>683</v>
      </c>
      <c r="B4" s="140" t="s">
        <v>4</v>
      </c>
    </row>
    <row r="5" s="148" customFormat="1" ht="24" customHeight="1" spans="1:226">
      <c r="A5" s="141" t="s">
        <v>758</v>
      </c>
      <c r="B5" s="149">
        <f>SUM(B6:B10)</f>
        <v>0</v>
      </c>
      <c r="C5" s="118"/>
      <c r="D5" s="118"/>
      <c r="E5" s="118"/>
      <c r="F5" s="118"/>
      <c r="G5" s="118"/>
      <c r="H5" s="118"/>
      <c r="I5" s="118"/>
      <c r="J5" s="118"/>
      <c r="K5" s="118"/>
      <c r="L5" s="118"/>
      <c r="M5" s="118"/>
      <c r="N5" s="118"/>
      <c r="O5" s="118"/>
      <c r="P5" s="118"/>
      <c r="Q5" s="118"/>
      <c r="R5" s="118"/>
      <c r="S5" s="118"/>
      <c r="T5" s="118"/>
      <c r="U5" s="118"/>
      <c r="V5" s="118"/>
      <c r="W5" s="118"/>
      <c r="X5" s="118"/>
      <c r="Y5" s="118"/>
      <c r="Z5" s="118"/>
      <c r="AA5" s="118"/>
      <c r="AB5" s="118"/>
      <c r="AC5" s="118"/>
      <c r="AD5" s="118"/>
      <c r="AE5" s="118"/>
      <c r="AF5" s="118"/>
      <c r="AG5" s="118"/>
      <c r="AH5" s="118"/>
      <c r="AI5" s="118"/>
      <c r="AJ5" s="118"/>
      <c r="AK5" s="118"/>
      <c r="AL5" s="118"/>
      <c r="AM5" s="118"/>
      <c r="AN5" s="118"/>
      <c r="AO5" s="118"/>
      <c r="AP5" s="118"/>
      <c r="AQ5" s="118"/>
      <c r="AR5" s="118"/>
      <c r="AS5" s="118"/>
      <c r="AT5" s="118"/>
      <c r="AU5" s="118"/>
      <c r="AV5" s="118"/>
      <c r="AW5" s="118"/>
      <c r="AX5" s="118"/>
      <c r="AY5" s="118"/>
      <c r="AZ5" s="118"/>
      <c r="BA5" s="118"/>
      <c r="BB5" s="118"/>
      <c r="BC5" s="118"/>
      <c r="BD5" s="118"/>
      <c r="BE5" s="118"/>
      <c r="BF5" s="118"/>
      <c r="BG5" s="118"/>
      <c r="BH5" s="118"/>
      <c r="BI5" s="118"/>
      <c r="BJ5" s="118"/>
      <c r="BK5" s="118"/>
      <c r="BL5" s="118"/>
      <c r="BM5" s="118"/>
      <c r="BN5" s="118"/>
      <c r="BO5" s="118"/>
      <c r="BP5" s="118"/>
      <c r="BQ5" s="118"/>
      <c r="BR5" s="118"/>
      <c r="BS5" s="118"/>
      <c r="BT5" s="118"/>
      <c r="BU5" s="118"/>
      <c r="BV5" s="118"/>
      <c r="BW5" s="118"/>
      <c r="BX5" s="118"/>
      <c r="BY5" s="118"/>
      <c r="BZ5" s="118"/>
      <c r="CA5" s="118"/>
      <c r="CB5" s="118"/>
      <c r="CC5" s="118"/>
      <c r="CD5" s="118"/>
      <c r="CE5" s="118"/>
      <c r="CF5" s="118"/>
      <c r="CG5" s="118"/>
      <c r="CH5" s="118"/>
      <c r="CI5" s="118"/>
      <c r="CJ5" s="118"/>
      <c r="CK5" s="118"/>
      <c r="CL5" s="118"/>
      <c r="CM5" s="118"/>
      <c r="CN5" s="118"/>
      <c r="CO5" s="118"/>
      <c r="CP5" s="118"/>
      <c r="CQ5" s="118"/>
      <c r="CR5" s="118"/>
      <c r="CS5" s="118"/>
      <c r="CT5" s="118"/>
      <c r="CU5" s="118"/>
      <c r="CV5" s="118"/>
      <c r="CW5" s="118"/>
      <c r="CX5" s="118"/>
      <c r="CY5" s="118"/>
      <c r="CZ5" s="118"/>
      <c r="DA5" s="118"/>
      <c r="DB5" s="118"/>
      <c r="DC5" s="118"/>
      <c r="DD5" s="118"/>
      <c r="DE5" s="118"/>
      <c r="DF5" s="118"/>
      <c r="DG5" s="118"/>
      <c r="DH5" s="118"/>
      <c r="DI5" s="118"/>
      <c r="DJ5" s="118"/>
      <c r="DK5" s="118"/>
      <c r="DL5" s="118"/>
      <c r="DM5" s="118"/>
      <c r="DN5" s="118"/>
      <c r="DO5" s="118"/>
      <c r="DP5" s="118"/>
      <c r="DQ5" s="118"/>
      <c r="DR5" s="118"/>
      <c r="DS5" s="118"/>
      <c r="DT5" s="118"/>
      <c r="DU5" s="118"/>
      <c r="DV5" s="118"/>
      <c r="DW5" s="118"/>
      <c r="DX5" s="118"/>
      <c r="DY5" s="118"/>
      <c r="DZ5" s="118"/>
      <c r="EA5" s="118"/>
      <c r="EB5" s="118"/>
      <c r="EC5" s="118"/>
      <c r="ED5" s="118"/>
      <c r="EE5" s="118"/>
      <c r="EF5" s="118"/>
      <c r="EG5" s="118"/>
      <c r="EH5" s="118"/>
      <c r="EI5" s="118"/>
      <c r="EJ5" s="118"/>
      <c r="EK5" s="118"/>
      <c r="EL5" s="118"/>
      <c r="EM5" s="118"/>
      <c r="EN5" s="118"/>
      <c r="EO5" s="118"/>
      <c r="EP5" s="118"/>
      <c r="EQ5" s="118"/>
      <c r="ER5" s="118"/>
      <c r="ES5" s="118"/>
      <c r="ET5" s="118"/>
      <c r="EU5" s="118"/>
      <c r="EV5" s="118"/>
      <c r="EW5" s="118"/>
      <c r="EX5" s="118"/>
      <c r="EY5" s="118"/>
      <c r="EZ5" s="118"/>
      <c r="FA5" s="118"/>
      <c r="FB5" s="118"/>
      <c r="FC5" s="118"/>
      <c r="FD5" s="118"/>
      <c r="FE5" s="118"/>
      <c r="FF5" s="118"/>
      <c r="FG5" s="118"/>
      <c r="FH5" s="118"/>
      <c r="FI5" s="118"/>
      <c r="FJ5" s="118"/>
      <c r="FK5" s="118"/>
      <c r="FL5" s="118"/>
      <c r="FM5" s="118"/>
      <c r="FN5" s="118"/>
      <c r="FO5" s="118"/>
      <c r="FP5" s="118"/>
      <c r="FQ5" s="118"/>
      <c r="FR5" s="118"/>
      <c r="FS5" s="118"/>
      <c r="FT5" s="118"/>
      <c r="FU5" s="118"/>
      <c r="FV5" s="118"/>
      <c r="FW5" s="118"/>
      <c r="FX5" s="118"/>
      <c r="FY5" s="118"/>
      <c r="FZ5" s="118"/>
      <c r="GA5" s="118"/>
      <c r="GB5" s="118"/>
      <c r="GC5" s="118"/>
      <c r="GD5" s="118"/>
      <c r="GE5" s="118"/>
      <c r="GF5" s="118"/>
      <c r="GG5" s="118"/>
      <c r="GH5" s="118"/>
      <c r="GI5" s="118"/>
      <c r="GJ5" s="118"/>
      <c r="GK5" s="118"/>
      <c r="GL5" s="118"/>
      <c r="GM5" s="118"/>
      <c r="GN5" s="118"/>
      <c r="GO5" s="118"/>
      <c r="GP5" s="118"/>
      <c r="GQ5" s="118"/>
      <c r="GR5" s="118"/>
      <c r="GS5" s="118"/>
      <c r="GT5" s="118"/>
      <c r="GU5" s="118"/>
      <c r="GV5" s="118"/>
      <c r="GW5" s="118"/>
      <c r="GX5" s="118"/>
      <c r="GY5" s="118"/>
      <c r="GZ5" s="118"/>
      <c r="HA5" s="118"/>
      <c r="HB5" s="118"/>
      <c r="HC5" s="118"/>
      <c r="HD5" s="118"/>
      <c r="HE5" s="118"/>
      <c r="HF5" s="118"/>
      <c r="HG5" s="118"/>
      <c r="HH5" s="118"/>
      <c r="HI5" s="118"/>
      <c r="HJ5" s="118"/>
      <c r="HK5" s="118"/>
      <c r="HL5" s="118"/>
      <c r="HM5" s="118"/>
      <c r="HN5" s="118"/>
      <c r="HO5" s="118"/>
      <c r="HP5" s="118"/>
      <c r="HQ5" s="118"/>
      <c r="HR5" s="118"/>
    </row>
    <row r="6" s="118" customFormat="1" ht="24" customHeight="1" spans="1:228">
      <c r="A6" s="40" t="s">
        <v>759</v>
      </c>
      <c r="B6" s="150" t="s">
        <v>591</v>
      </c>
      <c r="HS6" s="119"/>
      <c r="HT6" s="119"/>
    </row>
    <row r="7" s="118" customFormat="1" ht="24" customHeight="1" spans="1:228">
      <c r="A7" s="130" t="s">
        <v>760</v>
      </c>
      <c r="B7" s="146"/>
      <c r="HS7" s="119"/>
      <c r="HT7" s="119"/>
    </row>
    <row r="8" s="118" customFormat="1" ht="24" customHeight="1" spans="1:228">
      <c r="A8" s="130" t="s">
        <v>761</v>
      </c>
      <c r="B8" s="146"/>
      <c r="HS8" s="119"/>
      <c r="HT8" s="119"/>
    </row>
    <row r="9" s="118" customFormat="1" ht="24" customHeight="1" spans="1:228">
      <c r="A9" s="130" t="s">
        <v>762</v>
      </c>
      <c r="B9" s="146"/>
      <c r="HS9" s="119"/>
      <c r="HT9" s="119"/>
    </row>
    <row r="10" s="118" customFormat="1" ht="24" customHeight="1" spans="1:228">
      <c r="A10" s="151" t="s">
        <v>763</v>
      </c>
      <c r="B10" s="146"/>
      <c r="HS10" s="119"/>
      <c r="HT10" s="119"/>
    </row>
    <row r="11" s="148" customFormat="1" ht="24" customHeight="1" spans="1:226">
      <c r="A11" s="141" t="s">
        <v>764</v>
      </c>
      <c r="B11" s="149">
        <f>SUM(B12:B15)</f>
        <v>0</v>
      </c>
      <c r="C11" s="118"/>
      <c r="D11" s="118"/>
      <c r="E11" s="118"/>
      <c r="F11" s="118"/>
      <c r="G11" s="118"/>
      <c r="H11" s="118"/>
      <c r="I11" s="118"/>
      <c r="J11" s="118"/>
      <c r="K11" s="118"/>
      <c r="L11" s="118"/>
      <c r="M11" s="118"/>
      <c r="N11" s="118"/>
      <c r="O11" s="118"/>
      <c r="P11" s="118"/>
      <c r="Q11" s="118"/>
      <c r="R11" s="118"/>
      <c r="S11" s="118"/>
      <c r="T11" s="118"/>
      <c r="U11" s="118"/>
      <c r="V11" s="118"/>
      <c r="W11" s="118"/>
      <c r="X11" s="118"/>
      <c r="Y11" s="118"/>
      <c r="Z11" s="118"/>
      <c r="AA11" s="118"/>
      <c r="AB11" s="118"/>
      <c r="AC11" s="118"/>
      <c r="AD11" s="118"/>
      <c r="AE11" s="118"/>
      <c r="AF11" s="118"/>
      <c r="AG11" s="118"/>
      <c r="AH11" s="118"/>
      <c r="AI11" s="118"/>
      <c r="AJ11" s="118"/>
      <c r="AK11" s="118"/>
      <c r="AL11" s="118"/>
      <c r="AM11" s="118"/>
      <c r="AN11" s="118"/>
      <c r="AO11" s="118"/>
      <c r="AP11" s="118"/>
      <c r="AQ11" s="118"/>
      <c r="AR11" s="118"/>
      <c r="AS11" s="118"/>
      <c r="AT11" s="118"/>
      <c r="AU11" s="118"/>
      <c r="AV11" s="118"/>
      <c r="AW11" s="118"/>
      <c r="AX11" s="118"/>
      <c r="AY11" s="118"/>
      <c r="AZ11" s="118"/>
      <c r="BA11" s="118"/>
      <c r="BB11" s="118"/>
      <c r="BC11" s="118"/>
      <c r="BD11" s="118"/>
      <c r="BE11" s="118"/>
      <c r="BF11" s="118"/>
      <c r="BG11" s="118"/>
      <c r="BH11" s="118"/>
      <c r="BI11" s="118"/>
      <c r="BJ11" s="118"/>
      <c r="BK11" s="118"/>
      <c r="BL11" s="118"/>
      <c r="BM11" s="118"/>
      <c r="BN11" s="118"/>
      <c r="BO11" s="118"/>
      <c r="BP11" s="118"/>
      <c r="BQ11" s="118"/>
      <c r="BR11" s="118"/>
      <c r="BS11" s="118"/>
      <c r="BT11" s="118"/>
      <c r="BU11" s="118"/>
      <c r="BV11" s="118"/>
      <c r="BW11" s="118"/>
      <c r="BX11" s="118"/>
      <c r="BY11" s="118"/>
      <c r="BZ11" s="118"/>
      <c r="CA11" s="118"/>
      <c r="CB11" s="118"/>
      <c r="CC11" s="118"/>
      <c r="CD11" s="118"/>
      <c r="CE11" s="118"/>
      <c r="CF11" s="118"/>
      <c r="CG11" s="118"/>
      <c r="CH11" s="118"/>
      <c r="CI11" s="118"/>
      <c r="CJ11" s="118"/>
      <c r="CK11" s="118"/>
      <c r="CL11" s="118"/>
      <c r="CM11" s="118"/>
      <c r="CN11" s="118"/>
      <c r="CO11" s="118"/>
      <c r="CP11" s="118"/>
      <c r="CQ11" s="118"/>
      <c r="CR11" s="118"/>
      <c r="CS11" s="118"/>
      <c r="CT11" s="118"/>
      <c r="CU11" s="118"/>
      <c r="CV11" s="118"/>
      <c r="CW11" s="118"/>
      <c r="CX11" s="118"/>
      <c r="CY11" s="118"/>
      <c r="CZ11" s="118"/>
      <c r="DA11" s="118"/>
      <c r="DB11" s="118"/>
      <c r="DC11" s="118"/>
      <c r="DD11" s="118"/>
      <c r="DE11" s="118"/>
      <c r="DF11" s="118"/>
      <c r="DG11" s="118"/>
      <c r="DH11" s="118"/>
      <c r="DI11" s="118"/>
      <c r="DJ11" s="118"/>
      <c r="DK11" s="118"/>
      <c r="DL11" s="118"/>
      <c r="DM11" s="118"/>
      <c r="DN11" s="118"/>
      <c r="DO11" s="118"/>
      <c r="DP11" s="118"/>
      <c r="DQ11" s="118"/>
      <c r="DR11" s="118"/>
      <c r="DS11" s="118"/>
      <c r="DT11" s="118"/>
      <c r="DU11" s="118"/>
      <c r="DV11" s="118"/>
      <c r="DW11" s="118"/>
      <c r="DX11" s="118"/>
      <c r="DY11" s="118"/>
      <c r="DZ11" s="118"/>
      <c r="EA11" s="118"/>
      <c r="EB11" s="118"/>
      <c r="EC11" s="118"/>
      <c r="ED11" s="118"/>
      <c r="EE11" s="118"/>
      <c r="EF11" s="118"/>
      <c r="EG11" s="118"/>
      <c r="EH11" s="118"/>
      <c r="EI11" s="118"/>
      <c r="EJ11" s="118"/>
      <c r="EK11" s="118"/>
      <c r="EL11" s="118"/>
      <c r="EM11" s="118"/>
      <c r="EN11" s="118"/>
      <c r="EO11" s="118"/>
      <c r="EP11" s="118"/>
      <c r="EQ11" s="118"/>
      <c r="ER11" s="118"/>
      <c r="ES11" s="118"/>
      <c r="ET11" s="118"/>
      <c r="EU11" s="118"/>
      <c r="EV11" s="118"/>
      <c r="EW11" s="118"/>
      <c r="EX11" s="118"/>
      <c r="EY11" s="118"/>
      <c r="EZ11" s="118"/>
      <c r="FA11" s="118"/>
      <c r="FB11" s="118"/>
      <c r="FC11" s="118"/>
      <c r="FD11" s="118"/>
      <c r="FE11" s="118"/>
      <c r="FF11" s="118"/>
      <c r="FG11" s="118"/>
      <c r="FH11" s="118"/>
      <c r="FI11" s="118"/>
      <c r="FJ11" s="118"/>
      <c r="FK11" s="118"/>
      <c r="FL11" s="118"/>
      <c r="FM11" s="118"/>
      <c r="FN11" s="118"/>
      <c r="FO11" s="118"/>
      <c r="FP11" s="118"/>
      <c r="FQ11" s="118"/>
      <c r="FR11" s="118"/>
      <c r="FS11" s="118"/>
      <c r="FT11" s="118"/>
      <c r="FU11" s="118"/>
      <c r="FV11" s="118"/>
      <c r="FW11" s="118"/>
      <c r="FX11" s="118"/>
      <c r="FY11" s="118"/>
      <c r="FZ11" s="118"/>
      <c r="GA11" s="118"/>
      <c r="GB11" s="118"/>
      <c r="GC11" s="118"/>
      <c r="GD11" s="118"/>
      <c r="GE11" s="118"/>
      <c r="GF11" s="118"/>
      <c r="GG11" s="118"/>
      <c r="GH11" s="118"/>
      <c r="GI11" s="118"/>
      <c r="GJ11" s="118"/>
      <c r="GK11" s="118"/>
      <c r="GL11" s="118"/>
      <c r="GM11" s="118"/>
      <c r="GN11" s="118"/>
      <c r="GO11" s="118"/>
      <c r="GP11" s="118"/>
      <c r="GQ11" s="118"/>
      <c r="GR11" s="118"/>
      <c r="GS11" s="118"/>
      <c r="GT11" s="118"/>
      <c r="GU11" s="118"/>
      <c r="GV11" s="118"/>
      <c r="GW11" s="118"/>
      <c r="GX11" s="118"/>
      <c r="GY11" s="118"/>
      <c r="GZ11" s="118"/>
      <c r="HA11" s="118"/>
      <c r="HB11" s="118"/>
      <c r="HC11" s="118"/>
      <c r="HD11" s="118"/>
      <c r="HE11" s="118"/>
      <c r="HF11" s="118"/>
      <c r="HG11" s="118"/>
      <c r="HH11" s="118"/>
      <c r="HI11" s="118"/>
      <c r="HJ11" s="118"/>
      <c r="HK11" s="118"/>
      <c r="HL11" s="118"/>
      <c r="HM11" s="118"/>
      <c r="HN11" s="118"/>
      <c r="HO11" s="118"/>
      <c r="HP11" s="118"/>
      <c r="HQ11" s="118"/>
      <c r="HR11" s="118"/>
    </row>
    <row r="12" s="118" customFormat="1" ht="24" customHeight="1" spans="1:228">
      <c r="A12" s="40" t="s">
        <v>765</v>
      </c>
      <c r="B12" s="146"/>
      <c r="HS12" s="119"/>
      <c r="HT12" s="119"/>
    </row>
    <row r="13" s="118" customFormat="1" ht="24" customHeight="1" spans="1:228">
      <c r="A13" s="130" t="s">
        <v>766</v>
      </c>
      <c r="B13" s="146"/>
      <c r="HS13" s="119"/>
      <c r="HT13" s="119"/>
    </row>
    <row r="14" s="118" customFormat="1" ht="24" customHeight="1" spans="1:228">
      <c r="A14" s="130" t="s">
        <v>767</v>
      </c>
      <c r="B14" s="146"/>
      <c r="HS14" s="119"/>
      <c r="HT14" s="119"/>
    </row>
    <row r="15" s="118" customFormat="1" ht="24" customHeight="1" spans="1:228">
      <c r="A15" s="130" t="s">
        <v>768</v>
      </c>
      <c r="B15" s="146"/>
      <c r="HS15" s="119"/>
      <c r="HT15" s="119"/>
    </row>
    <row r="16" s="148" customFormat="1" ht="24" customHeight="1" spans="1:226">
      <c r="A16" s="141" t="s">
        <v>769</v>
      </c>
      <c r="B16" s="149">
        <f>SUM(B17:B20)</f>
        <v>0</v>
      </c>
      <c r="C16" s="118"/>
      <c r="D16" s="118"/>
      <c r="E16" s="118"/>
      <c r="F16" s="118"/>
      <c r="G16" s="118"/>
      <c r="H16" s="118"/>
      <c r="I16" s="118"/>
      <c r="J16" s="118"/>
      <c r="K16" s="118"/>
      <c r="L16" s="118"/>
      <c r="M16" s="118"/>
      <c r="N16" s="118"/>
      <c r="O16" s="118"/>
      <c r="P16" s="118"/>
      <c r="Q16" s="118"/>
      <c r="R16" s="118"/>
      <c r="S16" s="118"/>
      <c r="T16" s="118"/>
      <c r="U16" s="118"/>
      <c r="V16" s="118"/>
      <c r="W16" s="118"/>
      <c r="X16" s="118"/>
      <c r="Y16" s="118"/>
      <c r="Z16" s="118"/>
      <c r="AA16" s="118"/>
      <c r="AB16" s="118"/>
      <c r="AC16" s="118"/>
      <c r="AD16" s="118"/>
      <c r="AE16" s="118"/>
      <c r="AF16" s="118"/>
      <c r="AG16" s="118"/>
      <c r="AH16" s="118"/>
      <c r="AI16" s="118"/>
      <c r="AJ16" s="118"/>
      <c r="AK16" s="118"/>
      <c r="AL16" s="118"/>
      <c r="AM16" s="118"/>
      <c r="AN16" s="118"/>
      <c r="AO16" s="118"/>
      <c r="AP16" s="118"/>
      <c r="AQ16" s="118"/>
      <c r="AR16" s="118"/>
      <c r="AS16" s="118"/>
      <c r="AT16" s="118"/>
      <c r="AU16" s="118"/>
      <c r="AV16" s="118"/>
      <c r="AW16" s="118"/>
      <c r="AX16" s="118"/>
      <c r="AY16" s="118"/>
      <c r="AZ16" s="118"/>
      <c r="BA16" s="118"/>
      <c r="BB16" s="118"/>
      <c r="BC16" s="118"/>
      <c r="BD16" s="118"/>
      <c r="BE16" s="118"/>
      <c r="BF16" s="118"/>
      <c r="BG16" s="118"/>
      <c r="BH16" s="118"/>
      <c r="BI16" s="118"/>
      <c r="BJ16" s="118"/>
      <c r="BK16" s="118"/>
      <c r="BL16" s="118"/>
      <c r="BM16" s="118"/>
      <c r="BN16" s="118"/>
      <c r="BO16" s="118"/>
      <c r="BP16" s="118"/>
      <c r="BQ16" s="118"/>
      <c r="BR16" s="118"/>
      <c r="BS16" s="118"/>
      <c r="BT16" s="118"/>
      <c r="BU16" s="118"/>
      <c r="BV16" s="118"/>
      <c r="BW16" s="118"/>
      <c r="BX16" s="118"/>
      <c r="BY16" s="118"/>
      <c r="BZ16" s="118"/>
      <c r="CA16" s="118"/>
      <c r="CB16" s="118"/>
      <c r="CC16" s="118"/>
      <c r="CD16" s="118"/>
      <c r="CE16" s="118"/>
      <c r="CF16" s="118"/>
      <c r="CG16" s="118"/>
      <c r="CH16" s="118"/>
      <c r="CI16" s="118"/>
      <c r="CJ16" s="118"/>
      <c r="CK16" s="118"/>
      <c r="CL16" s="118"/>
      <c r="CM16" s="118"/>
      <c r="CN16" s="118"/>
      <c r="CO16" s="118"/>
      <c r="CP16" s="118"/>
      <c r="CQ16" s="118"/>
      <c r="CR16" s="118"/>
      <c r="CS16" s="118"/>
      <c r="CT16" s="118"/>
      <c r="CU16" s="118"/>
      <c r="CV16" s="118"/>
      <c r="CW16" s="118"/>
      <c r="CX16" s="118"/>
      <c r="CY16" s="118"/>
      <c r="CZ16" s="118"/>
      <c r="DA16" s="118"/>
      <c r="DB16" s="118"/>
      <c r="DC16" s="118"/>
      <c r="DD16" s="118"/>
      <c r="DE16" s="118"/>
      <c r="DF16" s="118"/>
      <c r="DG16" s="118"/>
      <c r="DH16" s="118"/>
      <c r="DI16" s="118"/>
      <c r="DJ16" s="118"/>
      <c r="DK16" s="118"/>
      <c r="DL16" s="118"/>
      <c r="DM16" s="118"/>
      <c r="DN16" s="118"/>
      <c r="DO16" s="118"/>
      <c r="DP16" s="118"/>
      <c r="DQ16" s="118"/>
      <c r="DR16" s="118"/>
      <c r="DS16" s="118"/>
      <c r="DT16" s="118"/>
      <c r="DU16" s="118"/>
      <c r="DV16" s="118"/>
      <c r="DW16" s="118"/>
      <c r="DX16" s="118"/>
      <c r="DY16" s="118"/>
      <c r="DZ16" s="118"/>
      <c r="EA16" s="118"/>
      <c r="EB16" s="118"/>
      <c r="EC16" s="118"/>
      <c r="ED16" s="118"/>
      <c r="EE16" s="118"/>
      <c r="EF16" s="118"/>
      <c r="EG16" s="118"/>
      <c r="EH16" s="118"/>
      <c r="EI16" s="118"/>
      <c r="EJ16" s="118"/>
      <c r="EK16" s="118"/>
      <c r="EL16" s="118"/>
      <c r="EM16" s="118"/>
      <c r="EN16" s="118"/>
      <c r="EO16" s="118"/>
      <c r="EP16" s="118"/>
      <c r="EQ16" s="118"/>
      <c r="ER16" s="118"/>
      <c r="ES16" s="118"/>
      <c r="ET16" s="118"/>
      <c r="EU16" s="118"/>
      <c r="EV16" s="118"/>
      <c r="EW16" s="118"/>
      <c r="EX16" s="118"/>
      <c r="EY16" s="118"/>
      <c r="EZ16" s="118"/>
      <c r="FA16" s="118"/>
      <c r="FB16" s="118"/>
      <c r="FC16" s="118"/>
      <c r="FD16" s="118"/>
      <c r="FE16" s="118"/>
      <c r="FF16" s="118"/>
      <c r="FG16" s="118"/>
      <c r="FH16" s="118"/>
      <c r="FI16" s="118"/>
      <c r="FJ16" s="118"/>
      <c r="FK16" s="118"/>
      <c r="FL16" s="118"/>
      <c r="FM16" s="118"/>
      <c r="FN16" s="118"/>
      <c r="FO16" s="118"/>
      <c r="FP16" s="118"/>
      <c r="FQ16" s="118"/>
      <c r="FR16" s="118"/>
      <c r="FS16" s="118"/>
      <c r="FT16" s="118"/>
      <c r="FU16" s="118"/>
      <c r="FV16" s="118"/>
      <c r="FW16" s="118"/>
      <c r="FX16" s="118"/>
      <c r="FY16" s="118"/>
      <c r="FZ16" s="118"/>
      <c r="GA16" s="118"/>
      <c r="GB16" s="118"/>
      <c r="GC16" s="118"/>
      <c r="GD16" s="118"/>
      <c r="GE16" s="118"/>
      <c r="GF16" s="118"/>
      <c r="GG16" s="118"/>
      <c r="GH16" s="118"/>
      <c r="GI16" s="118"/>
      <c r="GJ16" s="118"/>
      <c r="GK16" s="118"/>
      <c r="GL16" s="118"/>
      <c r="GM16" s="118"/>
      <c r="GN16" s="118"/>
      <c r="GO16" s="118"/>
      <c r="GP16" s="118"/>
      <c r="GQ16" s="118"/>
      <c r="GR16" s="118"/>
      <c r="GS16" s="118"/>
      <c r="GT16" s="118"/>
      <c r="GU16" s="118"/>
      <c r="GV16" s="118"/>
      <c r="GW16" s="118"/>
      <c r="GX16" s="118"/>
      <c r="GY16" s="118"/>
      <c r="GZ16" s="118"/>
      <c r="HA16" s="118"/>
      <c r="HB16" s="118"/>
      <c r="HC16" s="118"/>
      <c r="HD16" s="118"/>
      <c r="HE16" s="118"/>
      <c r="HF16" s="118"/>
      <c r="HG16" s="118"/>
      <c r="HH16" s="118"/>
      <c r="HI16" s="118"/>
      <c r="HJ16" s="118"/>
      <c r="HK16" s="118"/>
      <c r="HL16" s="118"/>
      <c r="HM16" s="118"/>
      <c r="HN16" s="118"/>
      <c r="HO16" s="118"/>
      <c r="HP16" s="118"/>
      <c r="HQ16" s="118"/>
      <c r="HR16" s="118"/>
    </row>
    <row r="17" s="118" customFormat="1" ht="24" customHeight="1" spans="1:228">
      <c r="A17" s="40" t="s">
        <v>770</v>
      </c>
      <c r="B17" s="146"/>
      <c r="HS17" s="119"/>
      <c r="HT17" s="119"/>
    </row>
    <row r="18" s="118" customFormat="1" ht="24" customHeight="1" spans="1:228">
      <c r="A18" s="40" t="s">
        <v>771</v>
      </c>
      <c r="B18" s="146"/>
      <c r="HS18" s="119"/>
      <c r="HT18" s="119"/>
    </row>
    <row r="19" s="118" customFormat="1" ht="24" customHeight="1" spans="1:228">
      <c r="A19" s="40" t="s">
        <v>772</v>
      </c>
      <c r="B19" s="146"/>
      <c r="HS19" s="119"/>
      <c r="HT19" s="119"/>
    </row>
    <row r="20" s="118" customFormat="1" ht="24" customHeight="1" spans="1:228">
      <c r="A20" s="40" t="s">
        <v>773</v>
      </c>
      <c r="B20" s="146"/>
      <c r="HS20" s="119"/>
      <c r="HT20" s="119"/>
    </row>
    <row r="21" s="148" customFormat="1" ht="24" customHeight="1" spans="1:226">
      <c r="A21" s="141" t="s">
        <v>774</v>
      </c>
      <c r="B21" s="149">
        <f>SUM(B22:B26)</f>
        <v>0</v>
      </c>
      <c r="C21" s="118"/>
      <c r="D21" s="118"/>
      <c r="E21" s="118"/>
      <c r="F21" s="118"/>
      <c r="G21" s="118"/>
      <c r="H21" s="118"/>
      <c r="I21" s="118"/>
      <c r="J21" s="118"/>
      <c r="K21" s="118"/>
      <c r="L21" s="118"/>
      <c r="M21" s="118"/>
      <c r="N21" s="118"/>
      <c r="O21" s="118"/>
      <c r="P21" s="118"/>
      <c r="Q21" s="118"/>
      <c r="R21" s="118"/>
      <c r="S21" s="118"/>
      <c r="T21" s="118"/>
      <c r="U21" s="118"/>
      <c r="V21" s="118"/>
      <c r="W21" s="118"/>
      <c r="X21" s="118"/>
      <c r="Y21" s="118"/>
      <c r="Z21" s="118"/>
      <c r="AA21" s="118"/>
      <c r="AB21" s="118"/>
      <c r="AC21" s="118"/>
      <c r="AD21" s="118"/>
      <c r="AE21" s="118"/>
      <c r="AF21" s="118"/>
      <c r="AG21" s="118"/>
      <c r="AH21" s="118"/>
      <c r="AI21" s="118"/>
      <c r="AJ21" s="118"/>
      <c r="AK21" s="118"/>
      <c r="AL21" s="118"/>
      <c r="AM21" s="118"/>
      <c r="AN21" s="118"/>
      <c r="AO21" s="118"/>
      <c r="AP21" s="118"/>
      <c r="AQ21" s="118"/>
      <c r="AR21" s="118"/>
      <c r="AS21" s="118"/>
      <c r="AT21" s="118"/>
      <c r="AU21" s="118"/>
      <c r="AV21" s="118"/>
      <c r="AW21" s="118"/>
      <c r="AX21" s="118"/>
      <c r="AY21" s="118"/>
      <c r="AZ21" s="118"/>
      <c r="BA21" s="118"/>
      <c r="BB21" s="118"/>
      <c r="BC21" s="118"/>
      <c r="BD21" s="118"/>
      <c r="BE21" s="118"/>
      <c r="BF21" s="118"/>
      <c r="BG21" s="118"/>
      <c r="BH21" s="118"/>
      <c r="BI21" s="118"/>
      <c r="BJ21" s="118"/>
      <c r="BK21" s="118"/>
      <c r="BL21" s="118"/>
      <c r="BM21" s="118"/>
      <c r="BN21" s="118"/>
      <c r="BO21" s="118"/>
      <c r="BP21" s="118"/>
      <c r="BQ21" s="118"/>
      <c r="BR21" s="118"/>
      <c r="BS21" s="118"/>
      <c r="BT21" s="118"/>
      <c r="BU21" s="118"/>
      <c r="BV21" s="118"/>
      <c r="BW21" s="118"/>
      <c r="BX21" s="118"/>
      <c r="BY21" s="118"/>
      <c r="BZ21" s="118"/>
      <c r="CA21" s="118"/>
      <c r="CB21" s="118"/>
      <c r="CC21" s="118"/>
      <c r="CD21" s="118"/>
      <c r="CE21" s="118"/>
      <c r="CF21" s="118"/>
      <c r="CG21" s="118"/>
      <c r="CH21" s="118"/>
      <c r="CI21" s="118"/>
      <c r="CJ21" s="118"/>
      <c r="CK21" s="118"/>
      <c r="CL21" s="118"/>
      <c r="CM21" s="118"/>
      <c r="CN21" s="118"/>
      <c r="CO21" s="118"/>
      <c r="CP21" s="118"/>
      <c r="CQ21" s="118"/>
      <c r="CR21" s="118"/>
      <c r="CS21" s="118"/>
      <c r="CT21" s="118"/>
      <c r="CU21" s="118"/>
      <c r="CV21" s="118"/>
      <c r="CW21" s="118"/>
      <c r="CX21" s="118"/>
      <c r="CY21" s="118"/>
      <c r="CZ21" s="118"/>
      <c r="DA21" s="118"/>
      <c r="DB21" s="118"/>
      <c r="DC21" s="118"/>
      <c r="DD21" s="118"/>
      <c r="DE21" s="118"/>
      <c r="DF21" s="118"/>
      <c r="DG21" s="118"/>
      <c r="DH21" s="118"/>
      <c r="DI21" s="118"/>
      <c r="DJ21" s="118"/>
      <c r="DK21" s="118"/>
      <c r="DL21" s="118"/>
      <c r="DM21" s="118"/>
      <c r="DN21" s="118"/>
      <c r="DO21" s="118"/>
      <c r="DP21" s="118"/>
      <c r="DQ21" s="118"/>
      <c r="DR21" s="118"/>
      <c r="DS21" s="118"/>
      <c r="DT21" s="118"/>
      <c r="DU21" s="118"/>
      <c r="DV21" s="118"/>
      <c r="DW21" s="118"/>
      <c r="DX21" s="118"/>
      <c r="DY21" s="118"/>
      <c r="DZ21" s="118"/>
      <c r="EA21" s="118"/>
      <c r="EB21" s="118"/>
      <c r="EC21" s="118"/>
      <c r="ED21" s="118"/>
      <c r="EE21" s="118"/>
      <c r="EF21" s="118"/>
      <c r="EG21" s="118"/>
      <c r="EH21" s="118"/>
      <c r="EI21" s="118"/>
      <c r="EJ21" s="118"/>
      <c r="EK21" s="118"/>
      <c r="EL21" s="118"/>
      <c r="EM21" s="118"/>
      <c r="EN21" s="118"/>
      <c r="EO21" s="118"/>
      <c r="EP21" s="118"/>
      <c r="EQ21" s="118"/>
      <c r="ER21" s="118"/>
      <c r="ES21" s="118"/>
      <c r="ET21" s="118"/>
      <c r="EU21" s="118"/>
      <c r="EV21" s="118"/>
      <c r="EW21" s="118"/>
      <c r="EX21" s="118"/>
      <c r="EY21" s="118"/>
      <c r="EZ21" s="118"/>
      <c r="FA21" s="118"/>
      <c r="FB21" s="118"/>
      <c r="FC21" s="118"/>
      <c r="FD21" s="118"/>
      <c r="FE21" s="118"/>
      <c r="FF21" s="118"/>
      <c r="FG21" s="118"/>
      <c r="FH21" s="118"/>
      <c r="FI21" s="118"/>
      <c r="FJ21" s="118"/>
      <c r="FK21" s="118"/>
      <c r="FL21" s="118"/>
      <c r="FM21" s="118"/>
      <c r="FN21" s="118"/>
      <c r="FO21" s="118"/>
      <c r="FP21" s="118"/>
      <c r="FQ21" s="118"/>
      <c r="FR21" s="118"/>
      <c r="FS21" s="118"/>
      <c r="FT21" s="118"/>
      <c r="FU21" s="118"/>
      <c r="FV21" s="118"/>
      <c r="FW21" s="118"/>
      <c r="FX21" s="118"/>
      <c r="FY21" s="118"/>
      <c r="FZ21" s="118"/>
      <c r="GA21" s="118"/>
      <c r="GB21" s="118"/>
      <c r="GC21" s="118"/>
      <c r="GD21" s="118"/>
      <c r="GE21" s="118"/>
      <c r="GF21" s="118"/>
      <c r="GG21" s="118"/>
      <c r="GH21" s="118"/>
      <c r="GI21" s="118"/>
      <c r="GJ21" s="118"/>
      <c r="GK21" s="118"/>
      <c r="GL21" s="118"/>
      <c r="GM21" s="118"/>
      <c r="GN21" s="118"/>
      <c r="GO21" s="118"/>
      <c r="GP21" s="118"/>
      <c r="GQ21" s="118"/>
      <c r="GR21" s="118"/>
      <c r="GS21" s="118"/>
      <c r="GT21" s="118"/>
      <c r="GU21" s="118"/>
      <c r="GV21" s="118"/>
      <c r="GW21" s="118"/>
      <c r="GX21" s="118"/>
      <c r="GY21" s="118"/>
      <c r="GZ21" s="118"/>
      <c r="HA21" s="118"/>
      <c r="HB21" s="118"/>
      <c r="HC21" s="118"/>
      <c r="HD21" s="118"/>
      <c r="HE21" s="118"/>
      <c r="HF21" s="118"/>
      <c r="HG21" s="118"/>
      <c r="HH21" s="118"/>
      <c r="HI21" s="118"/>
      <c r="HJ21" s="118"/>
      <c r="HK21" s="118"/>
      <c r="HL21" s="118"/>
      <c r="HM21" s="118"/>
      <c r="HN21" s="118"/>
      <c r="HO21" s="118"/>
      <c r="HP21" s="118"/>
      <c r="HQ21" s="118"/>
      <c r="HR21" s="118"/>
    </row>
    <row r="22" s="118" customFormat="1" ht="24" customHeight="1" spans="1:2">
      <c r="A22" s="40" t="s">
        <v>775</v>
      </c>
      <c r="B22" s="146"/>
    </row>
    <row r="23" s="118" customFormat="1" ht="24" customHeight="1" spans="1:2">
      <c r="A23" s="40" t="s">
        <v>776</v>
      </c>
      <c r="B23" s="146"/>
    </row>
    <row r="24" s="118" customFormat="1" ht="24" customHeight="1" spans="1:2">
      <c r="A24" s="40" t="s">
        <v>777</v>
      </c>
      <c r="B24" s="146"/>
    </row>
    <row r="25" s="118" customFormat="1" ht="24" customHeight="1" spans="1:2">
      <c r="A25" s="40" t="s">
        <v>778</v>
      </c>
      <c r="B25" s="146"/>
    </row>
    <row r="26" s="118" customFormat="1" ht="24" customHeight="1" spans="1:2">
      <c r="A26" s="40" t="s">
        <v>779</v>
      </c>
      <c r="B26" s="146"/>
    </row>
    <row r="27" s="148" customFormat="1" ht="24" customHeight="1" spans="1:226">
      <c r="A27" s="127" t="s">
        <v>780</v>
      </c>
      <c r="B27" s="149">
        <f>SUM(B28:B33)</f>
        <v>0</v>
      </c>
      <c r="C27" s="118"/>
      <c r="D27" s="118"/>
      <c r="E27" s="118"/>
      <c r="F27" s="118"/>
      <c r="G27" s="118"/>
      <c r="H27" s="118"/>
      <c r="I27" s="118"/>
      <c r="J27" s="118"/>
      <c r="K27" s="118"/>
      <c r="L27" s="118"/>
      <c r="M27" s="118"/>
      <c r="N27" s="118"/>
      <c r="O27" s="118"/>
      <c r="P27" s="118"/>
      <c r="Q27" s="118"/>
      <c r="R27" s="118"/>
      <c r="S27" s="118"/>
      <c r="T27" s="118"/>
      <c r="U27" s="118"/>
      <c r="V27" s="118"/>
      <c r="W27" s="118"/>
      <c r="X27" s="118"/>
      <c r="Y27" s="118"/>
      <c r="Z27" s="118"/>
      <c r="AA27" s="118"/>
      <c r="AB27" s="118"/>
      <c r="AC27" s="118"/>
      <c r="AD27" s="118"/>
      <c r="AE27" s="118"/>
      <c r="AF27" s="118"/>
      <c r="AG27" s="118"/>
      <c r="AH27" s="118"/>
      <c r="AI27" s="118"/>
      <c r="AJ27" s="118"/>
      <c r="AK27" s="118"/>
      <c r="AL27" s="118"/>
      <c r="AM27" s="118"/>
      <c r="AN27" s="118"/>
      <c r="AO27" s="118"/>
      <c r="AP27" s="118"/>
      <c r="AQ27" s="118"/>
      <c r="AR27" s="118"/>
      <c r="AS27" s="118"/>
      <c r="AT27" s="118"/>
      <c r="AU27" s="118"/>
      <c r="AV27" s="118"/>
      <c r="AW27" s="118"/>
      <c r="AX27" s="118"/>
      <c r="AY27" s="118"/>
      <c r="AZ27" s="118"/>
      <c r="BA27" s="118"/>
      <c r="BB27" s="118"/>
      <c r="BC27" s="118"/>
      <c r="BD27" s="118"/>
      <c r="BE27" s="118"/>
      <c r="BF27" s="118"/>
      <c r="BG27" s="118"/>
      <c r="BH27" s="118"/>
      <c r="BI27" s="118"/>
      <c r="BJ27" s="118"/>
      <c r="BK27" s="118"/>
      <c r="BL27" s="118"/>
      <c r="BM27" s="118"/>
      <c r="BN27" s="118"/>
      <c r="BO27" s="118"/>
      <c r="BP27" s="118"/>
      <c r="BQ27" s="118"/>
      <c r="BR27" s="118"/>
      <c r="BS27" s="118"/>
      <c r="BT27" s="118"/>
      <c r="BU27" s="118"/>
      <c r="BV27" s="118"/>
      <c r="BW27" s="118"/>
      <c r="BX27" s="118"/>
      <c r="BY27" s="118"/>
      <c r="BZ27" s="118"/>
      <c r="CA27" s="118"/>
      <c r="CB27" s="118"/>
      <c r="CC27" s="118"/>
      <c r="CD27" s="118"/>
      <c r="CE27" s="118"/>
      <c r="CF27" s="118"/>
      <c r="CG27" s="118"/>
      <c r="CH27" s="118"/>
      <c r="CI27" s="118"/>
      <c r="CJ27" s="118"/>
      <c r="CK27" s="118"/>
      <c r="CL27" s="118"/>
      <c r="CM27" s="118"/>
      <c r="CN27" s="118"/>
      <c r="CO27" s="118"/>
      <c r="CP27" s="118"/>
      <c r="CQ27" s="118"/>
      <c r="CR27" s="118"/>
      <c r="CS27" s="118"/>
      <c r="CT27" s="118"/>
      <c r="CU27" s="118"/>
      <c r="CV27" s="118"/>
      <c r="CW27" s="118"/>
      <c r="CX27" s="118"/>
      <c r="CY27" s="118"/>
      <c r="CZ27" s="118"/>
      <c r="DA27" s="118"/>
      <c r="DB27" s="118"/>
      <c r="DC27" s="118"/>
      <c r="DD27" s="118"/>
      <c r="DE27" s="118"/>
      <c r="DF27" s="118"/>
      <c r="DG27" s="118"/>
      <c r="DH27" s="118"/>
      <c r="DI27" s="118"/>
      <c r="DJ27" s="118"/>
      <c r="DK27" s="118"/>
      <c r="DL27" s="118"/>
      <c r="DM27" s="118"/>
      <c r="DN27" s="118"/>
      <c r="DO27" s="118"/>
      <c r="DP27" s="118"/>
      <c r="DQ27" s="118"/>
      <c r="DR27" s="118"/>
      <c r="DS27" s="118"/>
      <c r="DT27" s="118"/>
      <c r="DU27" s="118"/>
      <c r="DV27" s="118"/>
      <c r="DW27" s="118"/>
      <c r="DX27" s="118"/>
      <c r="DY27" s="118"/>
      <c r="DZ27" s="118"/>
      <c r="EA27" s="118"/>
      <c r="EB27" s="118"/>
      <c r="EC27" s="118"/>
      <c r="ED27" s="118"/>
      <c r="EE27" s="118"/>
      <c r="EF27" s="118"/>
      <c r="EG27" s="118"/>
      <c r="EH27" s="118"/>
      <c r="EI27" s="118"/>
      <c r="EJ27" s="118"/>
      <c r="EK27" s="118"/>
      <c r="EL27" s="118"/>
      <c r="EM27" s="118"/>
      <c r="EN27" s="118"/>
      <c r="EO27" s="118"/>
      <c r="EP27" s="118"/>
      <c r="EQ27" s="118"/>
      <c r="ER27" s="118"/>
      <c r="ES27" s="118"/>
      <c r="ET27" s="118"/>
      <c r="EU27" s="118"/>
      <c r="EV27" s="118"/>
      <c r="EW27" s="118"/>
      <c r="EX27" s="118"/>
      <c r="EY27" s="118"/>
      <c r="EZ27" s="118"/>
      <c r="FA27" s="118"/>
      <c r="FB27" s="118"/>
      <c r="FC27" s="118"/>
      <c r="FD27" s="118"/>
      <c r="FE27" s="118"/>
      <c r="FF27" s="118"/>
      <c r="FG27" s="118"/>
      <c r="FH27" s="118"/>
      <c r="FI27" s="118"/>
      <c r="FJ27" s="118"/>
      <c r="FK27" s="118"/>
      <c r="FL27" s="118"/>
      <c r="FM27" s="118"/>
      <c r="FN27" s="118"/>
      <c r="FO27" s="118"/>
      <c r="FP27" s="118"/>
      <c r="FQ27" s="118"/>
      <c r="FR27" s="118"/>
      <c r="FS27" s="118"/>
      <c r="FT27" s="118"/>
      <c r="FU27" s="118"/>
      <c r="FV27" s="118"/>
      <c r="FW27" s="118"/>
      <c r="FX27" s="118"/>
      <c r="FY27" s="118"/>
      <c r="FZ27" s="118"/>
      <c r="GA27" s="118"/>
      <c r="GB27" s="118"/>
      <c r="GC27" s="118"/>
      <c r="GD27" s="118"/>
      <c r="GE27" s="118"/>
      <c r="GF27" s="118"/>
      <c r="GG27" s="118"/>
      <c r="GH27" s="118"/>
      <c r="GI27" s="118"/>
      <c r="GJ27" s="118"/>
      <c r="GK27" s="118"/>
      <c r="GL27" s="118"/>
      <c r="GM27" s="118"/>
      <c r="GN27" s="118"/>
      <c r="GO27" s="118"/>
      <c r="GP27" s="118"/>
      <c r="GQ27" s="118"/>
      <c r="GR27" s="118"/>
      <c r="GS27" s="118"/>
      <c r="GT27" s="118"/>
      <c r="GU27" s="118"/>
      <c r="GV27" s="118"/>
      <c r="GW27" s="118"/>
      <c r="GX27" s="118"/>
      <c r="GY27" s="118"/>
      <c r="GZ27" s="118"/>
      <c r="HA27" s="118"/>
      <c r="HB27" s="118"/>
      <c r="HC27" s="118"/>
      <c r="HD27" s="118"/>
      <c r="HE27" s="118"/>
      <c r="HF27" s="118"/>
      <c r="HG27" s="118"/>
      <c r="HH27" s="118"/>
      <c r="HI27" s="118"/>
      <c r="HJ27" s="118"/>
      <c r="HK27" s="118"/>
      <c r="HL27" s="118"/>
      <c r="HM27" s="118"/>
      <c r="HN27" s="118"/>
      <c r="HO27" s="118"/>
      <c r="HP27" s="118"/>
      <c r="HQ27" s="118"/>
      <c r="HR27" s="118"/>
    </row>
    <row r="28" s="118" customFormat="1" ht="24" customHeight="1" spans="1:2">
      <c r="A28" s="40" t="s">
        <v>781</v>
      </c>
      <c r="B28" s="146"/>
    </row>
    <row r="29" s="118" customFormat="1" ht="24" customHeight="1" spans="1:2">
      <c r="A29" s="40" t="s">
        <v>782</v>
      </c>
      <c r="B29" s="146"/>
    </row>
    <row r="30" s="118" customFormat="1" ht="24" customHeight="1" spans="1:2">
      <c r="A30" s="40" t="s">
        <v>783</v>
      </c>
      <c r="B30" s="146"/>
    </row>
    <row r="31" s="118" customFormat="1" ht="24" customHeight="1" spans="1:2">
      <c r="A31" s="40" t="s">
        <v>784</v>
      </c>
      <c r="B31" s="146"/>
    </row>
    <row r="32" s="118" customFormat="1" ht="24" customHeight="1" spans="1:2">
      <c r="A32" s="40" t="s">
        <v>785</v>
      </c>
      <c r="B32" s="146"/>
    </row>
    <row r="33" s="118" customFormat="1" ht="24" customHeight="1" spans="1:2">
      <c r="A33" s="40" t="s">
        <v>786</v>
      </c>
      <c r="B33" s="146"/>
    </row>
    <row r="34" s="148" customFormat="1" ht="24" customHeight="1" spans="1:226">
      <c r="A34" s="127" t="s">
        <v>787</v>
      </c>
      <c r="B34" s="149">
        <f>SUM(B35:B39)</f>
        <v>0</v>
      </c>
      <c r="C34" s="118"/>
      <c r="D34" s="118"/>
      <c r="E34" s="118"/>
      <c r="F34" s="118"/>
      <c r="G34" s="118"/>
      <c r="H34" s="118"/>
      <c r="I34" s="118"/>
      <c r="J34" s="118"/>
      <c r="K34" s="118"/>
      <c r="L34" s="118"/>
      <c r="M34" s="118"/>
      <c r="N34" s="118"/>
      <c r="O34" s="118"/>
      <c r="P34" s="118"/>
      <c r="Q34" s="118"/>
      <c r="R34" s="118"/>
      <c r="S34" s="118"/>
      <c r="T34" s="118"/>
      <c r="U34" s="118"/>
      <c r="V34" s="118"/>
      <c r="W34" s="118"/>
      <c r="X34" s="118"/>
      <c r="Y34" s="118"/>
      <c r="Z34" s="118"/>
      <c r="AA34" s="118"/>
      <c r="AB34" s="118"/>
      <c r="AC34" s="118"/>
      <c r="AD34" s="118"/>
      <c r="AE34" s="118"/>
      <c r="AF34" s="118"/>
      <c r="AG34" s="118"/>
      <c r="AH34" s="118"/>
      <c r="AI34" s="118"/>
      <c r="AJ34" s="118"/>
      <c r="AK34" s="118"/>
      <c r="AL34" s="118"/>
      <c r="AM34" s="118"/>
      <c r="AN34" s="118"/>
      <c r="AO34" s="118"/>
      <c r="AP34" s="118"/>
      <c r="AQ34" s="118"/>
      <c r="AR34" s="118"/>
      <c r="AS34" s="118"/>
      <c r="AT34" s="118"/>
      <c r="AU34" s="118"/>
      <c r="AV34" s="118"/>
      <c r="AW34" s="118"/>
      <c r="AX34" s="118"/>
      <c r="AY34" s="118"/>
      <c r="AZ34" s="118"/>
      <c r="BA34" s="118"/>
      <c r="BB34" s="118"/>
      <c r="BC34" s="118"/>
      <c r="BD34" s="118"/>
      <c r="BE34" s="118"/>
      <c r="BF34" s="118"/>
      <c r="BG34" s="118"/>
      <c r="BH34" s="118"/>
      <c r="BI34" s="118"/>
      <c r="BJ34" s="118"/>
      <c r="BK34" s="118"/>
      <c r="BL34" s="118"/>
      <c r="BM34" s="118"/>
      <c r="BN34" s="118"/>
      <c r="BO34" s="118"/>
      <c r="BP34" s="118"/>
      <c r="BQ34" s="118"/>
      <c r="BR34" s="118"/>
      <c r="BS34" s="118"/>
      <c r="BT34" s="118"/>
      <c r="BU34" s="118"/>
      <c r="BV34" s="118"/>
      <c r="BW34" s="118"/>
      <c r="BX34" s="118"/>
      <c r="BY34" s="118"/>
      <c r="BZ34" s="118"/>
      <c r="CA34" s="118"/>
      <c r="CB34" s="118"/>
      <c r="CC34" s="118"/>
      <c r="CD34" s="118"/>
      <c r="CE34" s="118"/>
      <c r="CF34" s="118"/>
      <c r="CG34" s="118"/>
      <c r="CH34" s="118"/>
      <c r="CI34" s="118"/>
      <c r="CJ34" s="118"/>
      <c r="CK34" s="118"/>
      <c r="CL34" s="118"/>
      <c r="CM34" s="118"/>
      <c r="CN34" s="118"/>
      <c r="CO34" s="118"/>
      <c r="CP34" s="118"/>
      <c r="CQ34" s="118"/>
      <c r="CR34" s="118"/>
      <c r="CS34" s="118"/>
      <c r="CT34" s="118"/>
      <c r="CU34" s="118"/>
      <c r="CV34" s="118"/>
      <c r="CW34" s="118"/>
      <c r="CX34" s="118"/>
      <c r="CY34" s="118"/>
      <c r="CZ34" s="118"/>
      <c r="DA34" s="118"/>
      <c r="DB34" s="118"/>
      <c r="DC34" s="118"/>
      <c r="DD34" s="118"/>
      <c r="DE34" s="118"/>
      <c r="DF34" s="118"/>
      <c r="DG34" s="118"/>
      <c r="DH34" s="118"/>
      <c r="DI34" s="118"/>
      <c r="DJ34" s="118"/>
      <c r="DK34" s="118"/>
      <c r="DL34" s="118"/>
      <c r="DM34" s="118"/>
      <c r="DN34" s="118"/>
      <c r="DO34" s="118"/>
      <c r="DP34" s="118"/>
      <c r="DQ34" s="118"/>
      <c r="DR34" s="118"/>
      <c r="DS34" s="118"/>
      <c r="DT34" s="118"/>
      <c r="DU34" s="118"/>
      <c r="DV34" s="118"/>
      <c r="DW34" s="118"/>
      <c r="DX34" s="118"/>
      <c r="DY34" s="118"/>
      <c r="DZ34" s="118"/>
      <c r="EA34" s="118"/>
      <c r="EB34" s="118"/>
      <c r="EC34" s="118"/>
      <c r="ED34" s="118"/>
      <c r="EE34" s="118"/>
      <c r="EF34" s="118"/>
      <c r="EG34" s="118"/>
      <c r="EH34" s="118"/>
      <c r="EI34" s="118"/>
      <c r="EJ34" s="118"/>
      <c r="EK34" s="118"/>
      <c r="EL34" s="118"/>
      <c r="EM34" s="118"/>
      <c r="EN34" s="118"/>
      <c r="EO34" s="118"/>
      <c r="EP34" s="118"/>
      <c r="EQ34" s="118"/>
      <c r="ER34" s="118"/>
      <c r="ES34" s="118"/>
      <c r="ET34" s="118"/>
      <c r="EU34" s="118"/>
      <c r="EV34" s="118"/>
      <c r="EW34" s="118"/>
      <c r="EX34" s="118"/>
      <c r="EY34" s="118"/>
      <c r="EZ34" s="118"/>
      <c r="FA34" s="118"/>
      <c r="FB34" s="118"/>
      <c r="FC34" s="118"/>
      <c r="FD34" s="118"/>
      <c r="FE34" s="118"/>
      <c r="FF34" s="118"/>
      <c r="FG34" s="118"/>
      <c r="FH34" s="118"/>
      <c r="FI34" s="118"/>
      <c r="FJ34" s="118"/>
      <c r="FK34" s="118"/>
      <c r="FL34" s="118"/>
      <c r="FM34" s="118"/>
      <c r="FN34" s="118"/>
      <c r="FO34" s="118"/>
      <c r="FP34" s="118"/>
      <c r="FQ34" s="118"/>
      <c r="FR34" s="118"/>
      <c r="FS34" s="118"/>
      <c r="FT34" s="118"/>
      <c r="FU34" s="118"/>
      <c r="FV34" s="118"/>
      <c r="FW34" s="118"/>
      <c r="FX34" s="118"/>
      <c r="FY34" s="118"/>
      <c r="FZ34" s="118"/>
      <c r="GA34" s="118"/>
      <c r="GB34" s="118"/>
      <c r="GC34" s="118"/>
      <c r="GD34" s="118"/>
      <c r="GE34" s="118"/>
      <c r="GF34" s="118"/>
      <c r="GG34" s="118"/>
      <c r="GH34" s="118"/>
      <c r="GI34" s="118"/>
      <c r="GJ34" s="118"/>
      <c r="GK34" s="118"/>
      <c r="GL34" s="118"/>
      <c r="GM34" s="118"/>
      <c r="GN34" s="118"/>
      <c r="GO34" s="118"/>
      <c r="GP34" s="118"/>
      <c r="GQ34" s="118"/>
      <c r="GR34" s="118"/>
      <c r="GS34" s="118"/>
      <c r="GT34" s="118"/>
      <c r="GU34" s="118"/>
      <c r="GV34" s="118"/>
      <c r="GW34" s="118"/>
      <c r="GX34" s="118"/>
      <c r="GY34" s="118"/>
      <c r="GZ34" s="118"/>
      <c r="HA34" s="118"/>
      <c r="HB34" s="118"/>
      <c r="HC34" s="118"/>
      <c r="HD34" s="118"/>
      <c r="HE34" s="118"/>
      <c r="HF34" s="118"/>
      <c r="HG34" s="118"/>
      <c r="HH34" s="118"/>
      <c r="HI34" s="118"/>
      <c r="HJ34" s="118"/>
      <c r="HK34" s="118"/>
      <c r="HL34" s="118"/>
      <c r="HM34" s="118"/>
      <c r="HN34" s="118"/>
      <c r="HO34" s="118"/>
      <c r="HP34" s="118"/>
      <c r="HQ34" s="118"/>
      <c r="HR34" s="118"/>
    </row>
    <row r="35" s="118" customFormat="1" ht="24" customHeight="1" spans="1:2">
      <c r="A35" s="40" t="s">
        <v>788</v>
      </c>
      <c r="B35" s="146"/>
    </row>
    <row r="36" s="118" customFormat="1" ht="24" customHeight="1" spans="1:2">
      <c r="A36" s="40" t="s">
        <v>789</v>
      </c>
      <c r="B36" s="146"/>
    </row>
    <row r="37" s="118" customFormat="1" ht="24" customHeight="1" spans="1:2">
      <c r="A37" s="40" t="s">
        <v>790</v>
      </c>
      <c r="B37" s="146"/>
    </row>
    <row r="38" s="118" customFormat="1" ht="24" customHeight="1" spans="1:2">
      <c r="A38" s="40" t="s">
        <v>791</v>
      </c>
      <c r="B38" s="146"/>
    </row>
    <row r="39" s="118" customFormat="1" ht="24" customHeight="1" spans="1:2">
      <c r="A39" s="40" t="s">
        <v>792</v>
      </c>
      <c r="B39" s="146"/>
    </row>
    <row r="40" s="118" customFormat="1" ht="24" customHeight="1" spans="1:2">
      <c r="A40" s="127" t="s">
        <v>793</v>
      </c>
      <c r="B40" s="149">
        <f>SUM(B41:B44)</f>
        <v>0</v>
      </c>
    </row>
    <row r="41" s="118" customFormat="1" ht="24" customHeight="1" spans="1:2">
      <c r="A41" s="40" t="s">
        <v>794</v>
      </c>
      <c r="B41" s="146"/>
    </row>
    <row r="42" s="118" customFormat="1" ht="24" customHeight="1" spans="1:2">
      <c r="A42" s="40" t="s">
        <v>795</v>
      </c>
      <c r="B42" s="146"/>
    </row>
    <row r="43" s="118" customFormat="1" ht="24" customHeight="1" spans="1:2">
      <c r="A43" s="40" t="s">
        <v>796</v>
      </c>
      <c r="B43" s="146"/>
    </row>
    <row r="44" s="118" customFormat="1" ht="24" customHeight="1" spans="1:2">
      <c r="A44" s="40" t="s">
        <v>797</v>
      </c>
      <c r="B44" s="146"/>
    </row>
    <row r="45" s="118" customFormat="1" ht="24" customHeight="1" spans="1:2">
      <c r="A45" s="40"/>
      <c r="B45" s="146"/>
    </row>
    <row r="46" s="118" customFormat="1" ht="24" customHeight="1" spans="1:2">
      <c r="A46" s="147" t="s">
        <v>798</v>
      </c>
      <c r="B46" s="149">
        <f>B40+B34+B27+B21+B16+B11+B5</f>
        <v>0</v>
      </c>
    </row>
    <row r="47" s="118" customFormat="1" ht="59" customHeight="1" spans="1:256">
      <c r="A47" s="136"/>
      <c r="B47" s="136"/>
      <c r="HS47" s="119"/>
      <c r="HT47" s="119"/>
      <c r="HU47" s="119"/>
      <c r="HV47" s="119"/>
      <c r="HW47" s="119"/>
      <c r="HX47" s="119"/>
      <c r="HY47" s="119"/>
      <c r="HZ47" s="119"/>
      <c r="IA47" s="119"/>
      <c r="IB47" s="119"/>
      <c r="IC47" s="119"/>
      <c r="ID47" s="119"/>
      <c r="IE47" s="119"/>
      <c r="IF47" s="119"/>
      <c r="IG47" s="119"/>
      <c r="IH47" s="119"/>
      <c r="II47" s="119"/>
      <c r="IJ47" s="119"/>
      <c r="IK47" s="119"/>
      <c r="IL47" s="119"/>
      <c r="IM47" s="119"/>
      <c r="IN47" s="119"/>
      <c r="IO47" s="119"/>
      <c r="IP47" s="119"/>
      <c r="IQ47" s="119"/>
      <c r="IR47" s="119"/>
      <c r="IS47" s="119"/>
      <c r="IT47" s="119"/>
      <c r="IU47" s="119"/>
      <c r="IV47" s="119"/>
    </row>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B2"/>
    <mergeCell ref="A47:B47"/>
  </mergeCells>
  <printOptions horizontalCentered="1"/>
  <pageMargins left="0.590277777777778" right="0.590277777777778" top="0.786805555555556" bottom="0.786805555555556" header="0.5" footer="0.5"/>
  <pageSetup paperSize="9" fitToHeight="0" orientation="portrait" horizontalDpi="600"/>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95"/>
  <sheetViews>
    <sheetView showZeros="0" workbookViewId="0">
      <selection activeCell="M9" sqref="M9"/>
    </sheetView>
  </sheetViews>
  <sheetFormatPr defaultColWidth="8.875" defaultRowHeight="14.25"/>
  <cols>
    <col min="1" max="1" width="55" style="119" customWidth="1"/>
    <col min="2" max="2" width="30.5" style="119" customWidth="1"/>
    <col min="3" max="16384" width="8.875" style="119"/>
  </cols>
  <sheetData>
    <row r="1" s="112" customFormat="1" ht="24" customHeight="1" spans="1:2">
      <c r="A1" s="120" t="s">
        <v>858</v>
      </c>
      <c r="B1" s="121"/>
    </row>
    <row r="2" s="113" customFormat="1" ht="42" customHeight="1" spans="1:2">
      <c r="A2" s="122" t="s">
        <v>859</v>
      </c>
      <c r="B2" s="122"/>
    </row>
    <row r="3" s="114" customFormat="1" ht="27" customHeight="1" spans="2:2">
      <c r="B3" s="114" t="s">
        <v>2</v>
      </c>
    </row>
    <row r="4" s="138" customFormat="1" ht="30" customHeight="1" spans="1:2">
      <c r="A4" s="139" t="s">
        <v>683</v>
      </c>
      <c r="B4" s="140" t="s">
        <v>4</v>
      </c>
    </row>
    <row r="5" s="118" customFormat="1" ht="24" customHeight="1" spans="1:2">
      <c r="A5" s="141" t="s">
        <v>801</v>
      </c>
      <c r="B5" s="142">
        <f>SUM(B6:B9)</f>
        <v>0</v>
      </c>
    </row>
    <row r="6" s="118" customFormat="1" ht="24" customHeight="1" spans="1:2">
      <c r="A6" s="40" t="s">
        <v>802</v>
      </c>
      <c r="B6" s="143" t="s">
        <v>591</v>
      </c>
    </row>
    <row r="7" s="118" customFormat="1" ht="24" customHeight="1" spans="1:2">
      <c r="A7" s="40" t="s">
        <v>803</v>
      </c>
      <c r="B7" s="144"/>
    </row>
    <row r="8" s="118" customFormat="1" ht="24" customHeight="1" spans="1:2">
      <c r="A8" s="40" t="s">
        <v>804</v>
      </c>
      <c r="B8" s="144"/>
    </row>
    <row r="9" s="118" customFormat="1" ht="24" customHeight="1" spans="1:7">
      <c r="A9" s="40" t="s">
        <v>805</v>
      </c>
      <c r="B9" s="144"/>
      <c r="G9" s="145"/>
    </row>
    <row r="10" s="118" customFormat="1" ht="24" customHeight="1" spans="1:2">
      <c r="A10" s="141" t="s">
        <v>806</v>
      </c>
      <c r="B10" s="142">
        <f>SUM(B11:B18)</f>
        <v>0</v>
      </c>
    </row>
    <row r="11" s="118" customFormat="1" ht="24" customHeight="1" spans="1:2">
      <c r="A11" s="40" t="s">
        <v>807</v>
      </c>
      <c r="B11" s="144"/>
    </row>
    <row r="12" s="118" customFormat="1" ht="24" customHeight="1" spans="1:2">
      <c r="A12" s="40" t="s">
        <v>808</v>
      </c>
      <c r="B12" s="144"/>
    </row>
    <row r="13" s="118" customFormat="1" ht="24" customHeight="1" spans="1:2">
      <c r="A13" s="40" t="s">
        <v>804</v>
      </c>
      <c r="B13" s="144"/>
    </row>
    <row r="14" s="118" customFormat="1" ht="24" customHeight="1" spans="1:2">
      <c r="A14" s="40" t="s">
        <v>809</v>
      </c>
      <c r="B14" s="144"/>
    </row>
    <row r="15" s="118" customFormat="1" ht="24" customHeight="1" spans="1:2">
      <c r="A15" s="40" t="s">
        <v>810</v>
      </c>
      <c r="B15" s="144"/>
    </row>
    <row r="16" s="118" customFormat="1" ht="24" customHeight="1" spans="1:2">
      <c r="A16" s="40" t="s">
        <v>811</v>
      </c>
      <c r="B16" s="144"/>
    </row>
    <row r="17" s="118" customFormat="1" ht="24" customHeight="1" spans="1:2">
      <c r="A17" s="40" t="s">
        <v>812</v>
      </c>
      <c r="B17" s="144"/>
    </row>
    <row r="18" s="118" customFormat="1" ht="24" customHeight="1" spans="1:2">
      <c r="A18" s="40" t="s">
        <v>813</v>
      </c>
      <c r="B18" s="144"/>
    </row>
    <row r="19" s="118" customFormat="1" ht="24" customHeight="1" spans="1:2">
      <c r="A19" s="141" t="s">
        <v>814</v>
      </c>
      <c r="B19" s="142">
        <f>SUM(B20:B22)</f>
        <v>0</v>
      </c>
    </row>
    <row r="20" s="118" customFormat="1" ht="24" customHeight="1" spans="1:2">
      <c r="A20" s="40" t="s">
        <v>815</v>
      </c>
      <c r="B20" s="144"/>
    </row>
    <row r="21" s="118" customFormat="1" ht="24" customHeight="1" spans="1:2">
      <c r="A21" s="40" t="s">
        <v>816</v>
      </c>
      <c r="B21" s="144"/>
    </row>
    <row r="22" s="118" customFormat="1" ht="24" customHeight="1" spans="1:2">
      <c r="A22" s="40" t="s">
        <v>817</v>
      </c>
      <c r="B22" s="144"/>
    </row>
    <row r="23" s="118" customFormat="1" ht="24" customHeight="1" spans="1:2">
      <c r="A23" s="141" t="s">
        <v>818</v>
      </c>
      <c r="B23" s="142">
        <f>SUM(B24:B28)</f>
        <v>0</v>
      </c>
    </row>
    <row r="24" s="118" customFormat="1" ht="24" customHeight="1" spans="1:2">
      <c r="A24" s="40" t="s">
        <v>819</v>
      </c>
      <c r="B24" s="144"/>
    </row>
    <row r="25" s="118" customFormat="1" ht="24" customHeight="1" spans="1:2">
      <c r="A25" s="40" t="s">
        <v>820</v>
      </c>
      <c r="B25" s="144"/>
    </row>
    <row r="26" s="118" customFormat="1" ht="24" customHeight="1" spans="1:2">
      <c r="A26" s="40" t="s">
        <v>821</v>
      </c>
      <c r="B26" s="144"/>
    </row>
    <row r="27" s="118" customFormat="1" ht="24" customHeight="1" spans="1:2">
      <c r="A27" s="40" t="s">
        <v>822</v>
      </c>
      <c r="B27" s="146"/>
    </row>
    <row r="28" s="118" customFormat="1" ht="24" customHeight="1" spans="1:2">
      <c r="A28" s="40" t="s">
        <v>823</v>
      </c>
      <c r="B28" s="144"/>
    </row>
    <row r="29" s="118" customFormat="1" ht="24" customHeight="1" spans="1:2">
      <c r="A29" s="127" t="s">
        <v>824</v>
      </c>
      <c r="B29" s="142">
        <f>SUM(B30:B33)</f>
        <v>0</v>
      </c>
    </row>
    <row r="30" s="118" customFormat="1" ht="24" customHeight="1" spans="1:2">
      <c r="A30" s="40" t="s">
        <v>825</v>
      </c>
      <c r="B30" s="144"/>
    </row>
    <row r="31" s="118" customFormat="1" ht="24" customHeight="1" spans="1:2">
      <c r="A31" s="40" t="s">
        <v>826</v>
      </c>
      <c r="B31" s="144"/>
    </row>
    <row r="32" s="118" customFormat="1" ht="24" customHeight="1" spans="1:2">
      <c r="A32" s="40" t="s">
        <v>827</v>
      </c>
      <c r="B32" s="144"/>
    </row>
    <row r="33" s="118" customFormat="1" ht="24" customHeight="1" spans="1:2">
      <c r="A33" s="40" t="s">
        <v>828</v>
      </c>
      <c r="B33" s="144"/>
    </row>
    <row r="34" s="118" customFormat="1" ht="24" customHeight="1" spans="1:2">
      <c r="A34" s="127" t="s">
        <v>829</v>
      </c>
      <c r="B34" s="142">
        <f>SUM(B35:B37)</f>
        <v>0</v>
      </c>
    </row>
    <row r="35" s="118" customFormat="1" ht="24" customHeight="1" spans="1:2">
      <c r="A35" s="40" t="s">
        <v>830</v>
      </c>
      <c r="B35" s="144"/>
    </row>
    <row r="36" s="118" customFormat="1" ht="24" customHeight="1" spans="1:2">
      <c r="A36" s="40" t="s">
        <v>827</v>
      </c>
      <c r="B36" s="144"/>
    </row>
    <row r="37" s="118" customFormat="1" ht="24" customHeight="1" spans="1:2">
      <c r="A37" s="40" t="s">
        <v>831</v>
      </c>
      <c r="B37" s="144"/>
    </row>
    <row r="38" s="118" customFormat="1" ht="24" customHeight="1" spans="1:2">
      <c r="A38" s="127" t="s">
        <v>832</v>
      </c>
      <c r="B38" s="142">
        <f>SUM(B39:B41)</f>
        <v>0</v>
      </c>
    </row>
    <row r="39" s="118" customFormat="1" ht="24" customHeight="1" spans="1:2">
      <c r="A39" s="40" t="s">
        <v>833</v>
      </c>
      <c r="B39" s="144"/>
    </row>
    <row r="40" s="118" customFormat="1" ht="24" customHeight="1" spans="1:2">
      <c r="A40" s="40" t="s">
        <v>834</v>
      </c>
      <c r="B40" s="144"/>
    </row>
    <row r="41" s="118" customFormat="1" ht="24" customHeight="1" spans="1:2">
      <c r="A41" s="40" t="s">
        <v>835</v>
      </c>
      <c r="B41" s="144"/>
    </row>
    <row r="42" s="118" customFormat="1" ht="24" customHeight="1" spans="1:2">
      <c r="A42" s="40"/>
      <c r="B42" s="144"/>
    </row>
    <row r="43" s="118" customFormat="1" ht="24" customHeight="1" spans="1:2">
      <c r="A43" s="147" t="s">
        <v>836</v>
      </c>
      <c r="B43" s="142">
        <f>B38+B34+B29+B23+B19+B10+B5</f>
        <v>0</v>
      </c>
    </row>
    <row r="44" s="118" customFormat="1" ht="61" customHeight="1" spans="1:256">
      <c r="A44" s="136"/>
      <c r="B44" s="136"/>
      <c r="HS44" s="119"/>
      <c r="HT44" s="119"/>
      <c r="HU44" s="119"/>
      <c r="HV44" s="119"/>
      <c r="HW44" s="119"/>
      <c r="HX44" s="119"/>
      <c r="HY44" s="119"/>
      <c r="HZ44" s="119"/>
      <c r="IA44" s="119"/>
      <c r="IB44" s="119"/>
      <c r="IC44" s="119"/>
      <c r="ID44" s="119"/>
      <c r="IE44" s="119"/>
      <c r="IF44" s="119"/>
      <c r="IG44" s="119"/>
      <c r="IH44" s="119"/>
      <c r="II44" s="119"/>
      <c r="IJ44" s="119"/>
      <c r="IK44" s="119"/>
      <c r="IL44" s="119"/>
      <c r="IM44" s="119"/>
      <c r="IN44" s="119"/>
      <c r="IO44" s="119"/>
      <c r="IP44" s="119"/>
      <c r="IQ44" s="119"/>
      <c r="IR44" s="119"/>
      <c r="IS44" s="119"/>
      <c r="IT44" s="119"/>
      <c r="IU44" s="119"/>
      <c r="IV44" s="119"/>
    </row>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B2"/>
    <mergeCell ref="A44:B44"/>
  </mergeCells>
  <printOptions horizontalCentered="1"/>
  <pageMargins left="0.590277777777778" right="0.590277777777778" top="0.786805555555556" bottom="0.786805555555556" header="0.5" footer="0.5"/>
  <pageSetup paperSize="9" scale="99" fitToHeight="0" orientation="portrait" horizontalDpi="600"/>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V95"/>
  <sheetViews>
    <sheetView showZeros="0" workbookViewId="0">
      <selection activeCell="J8" sqref="J8"/>
    </sheetView>
  </sheetViews>
  <sheetFormatPr defaultColWidth="8.875" defaultRowHeight="14.25"/>
  <cols>
    <col min="1" max="1" width="32.625" style="119" customWidth="1"/>
    <col min="2" max="2" width="12.625" style="119" customWidth="1"/>
    <col min="3" max="3" width="32.625" style="119" customWidth="1"/>
    <col min="4" max="4" width="12.625" style="119" customWidth="1"/>
    <col min="5" max="16384" width="8.875" style="119"/>
  </cols>
  <sheetData>
    <row r="1" s="112" customFormat="1" ht="24" customHeight="1" spans="1:2">
      <c r="A1" s="120" t="s">
        <v>860</v>
      </c>
      <c r="B1" s="121"/>
    </row>
    <row r="2" s="113" customFormat="1" ht="42" customHeight="1" spans="1:4">
      <c r="A2" s="122" t="s">
        <v>861</v>
      </c>
      <c r="B2" s="122"/>
      <c r="C2" s="122"/>
      <c r="D2" s="122"/>
    </row>
    <row r="3" s="114" customFormat="1" ht="27" customHeight="1" spans="4:4">
      <c r="D3" s="123" t="s">
        <v>2</v>
      </c>
    </row>
    <row r="4" s="115" customFormat="1" ht="30" customHeight="1" spans="1:4">
      <c r="A4" s="124" t="s">
        <v>66</v>
      </c>
      <c r="B4" s="125" t="s">
        <v>4</v>
      </c>
      <c r="C4" s="126" t="s">
        <v>67</v>
      </c>
      <c r="D4" s="126" t="s">
        <v>4</v>
      </c>
    </row>
    <row r="5" s="116" customFormat="1" ht="24" customHeight="1" spans="1:4">
      <c r="A5" s="127" t="s">
        <v>839</v>
      </c>
      <c r="B5" s="128" t="s">
        <v>591</v>
      </c>
      <c r="C5" s="127" t="s">
        <v>840</v>
      </c>
      <c r="D5" s="127"/>
    </row>
    <row r="6" s="117" customFormat="1" ht="24" customHeight="1" spans="1:4">
      <c r="A6" s="127" t="s">
        <v>70</v>
      </c>
      <c r="B6" s="127"/>
      <c r="C6" s="127" t="s">
        <v>71</v>
      </c>
      <c r="D6" s="127"/>
    </row>
    <row r="7" s="116" customFormat="1" ht="24" customHeight="1" spans="1:4">
      <c r="A7" s="129" t="s">
        <v>80</v>
      </c>
      <c r="B7" s="130"/>
      <c r="C7" s="129" t="s">
        <v>841</v>
      </c>
      <c r="D7" s="130"/>
    </row>
    <row r="8" s="117" customFormat="1" ht="24" customHeight="1" spans="1:4">
      <c r="A8" s="131" t="s">
        <v>842</v>
      </c>
      <c r="B8" s="130"/>
      <c r="C8" s="132" t="s">
        <v>842</v>
      </c>
      <c r="D8" s="130"/>
    </row>
    <row r="9" s="116" customFormat="1" ht="24" customHeight="1" spans="1:4">
      <c r="A9" s="131" t="s">
        <v>843</v>
      </c>
      <c r="B9" s="130"/>
      <c r="C9" s="132" t="s">
        <v>843</v>
      </c>
      <c r="D9" s="130"/>
    </row>
    <row r="10" s="117" customFormat="1" ht="24" customHeight="1" spans="1:4">
      <c r="A10" s="131" t="s">
        <v>844</v>
      </c>
      <c r="B10" s="130"/>
      <c r="C10" s="132" t="s">
        <v>844</v>
      </c>
      <c r="D10" s="130"/>
    </row>
    <row r="11" s="116" customFormat="1" ht="24" customHeight="1" spans="1:4">
      <c r="A11" s="132" t="s">
        <v>845</v>
      </c>
      <c r="B11" s="130"/>
      <c r="C11" s="132" t="s">
        <v>846</v>
      </c>
      <c r="D11" s="130"/>
    </row>
    <row r="12" s="117" customFormat="1" ht="24" customHeight="1" spans="1:4">
      <c r="A12" s="132" t="s">
        <v>846</v>
      </c>
      <c r="B12" s="130"/>
      <c r="C12" s="132" t="s">
        <v>847</v>
      </c>
      <c r="D12" s="130"/>
    </row>
    <row r="13" s="116" customFormat="1" ht="24" customHeight="1" spans="1:4">
      <c r="A13" s="132" t="s">
        <v>847</v>
      </c>
      <c r="B13" s="130"/>
      <c r="C13" s="129" t="s">
        <v>848</v>
      </c>
      <c r="D13" s="130"/>
    </row>
    <row r="14" s="117" customFormat="1" ht="24" customHeight="1" spans="1:4">
      <c r="A14" s="132" t="s">
        <v>849</v>
      </c>
      <c r="B14" s="130"/>
      <c r="C14" s="131" t="s">
        <v>842</v>
      </c>
      <c r="D14" s="130"/>
    </row>
    <row r="15" s="116" customFormat="1" ht="24" customHeight="1" spans="1:4">
      <c r="A15" s="129" t="s">
        <v>850</v>
      </c>
      <c r="B15" s="130"/>
      <c r="C15" s="131" t="s">
        <v>843</v>
      </c>
      <c r="D15" s="130"/>
    </row>
    <row r="16" s="117" customFormat="1" ht="24" customHeight="1" spans="1:4">
      <c r="A16" s="132" t="s">
        <v>842</v>
      </c>
      <c r="B16" s="130"/>
      <c r="C16" s="131" t="s">
        <v>844</v>
      </c>
      <c r="D16" s="130"/>
    </row>
    <row r="17" s="116" customFormat="1" ht="24" customHeight="1" spans="1:4">
      <c r="A17" s="132" t="s">
        <v>843</v>
      </c>
      <c r="B17" s="130"/>
      <c r="C17" s="132" t="s">
        <v>845</v>
      </c>
      <c r="D17" s="130"/>
    </row>
    <row r="18" s="117" customFormat="1" ht="24" customHeight="1" spans="1:4">
      <c r="A18" s="132" t="s">
        <v>844</v>
      </c>
      <c r="B18" s="130"/>
      <c r="C18" s="132" t="s">
        <v>846</v>
      </c>
      <c r="D18" s="130"/>
    </row>
    <row r="19" s="116" customFormat="1" ht="24" customHeight="1" spans="1:4">
      <c r="A19" s="132" t="s">
        <v>846</v>
      </c>
      <c r="B19" s="130"/>
      <c r="C19" s="132" t="s">
        <v>847</v>
      </c>
      <c r="D19" s="130"/>
    </row>
    <row r="20" s="116" customFormat="1" ht="24" customHeight="1" spans="1:4">
      <c r="A20" s="132" t="s">
        <v>847</v>
      </c>
      <c r="B20" s="130"/>
      <c r="C20" s="132" t="s">
        <v>849</v>
      </c>
      <c r="D20" s="130"/>
    </row>
    <row r="21" s="117" customFormat="1" ht="24" customHeight="1" spans="1:4">
      <c r="A21" s="129" t="s">
        <v>851</v>
      </c>
      <c r="B21" s="130"/>
      <c r="C21" s="129" t="s">
        <v>852</v>
      </c>
      <c r="D21" s="130"/>
    </row>
    <row r="22" s="117" customFormat="1" ht="24" customHeight="1" spans="1:4">
      <c r="A22" s="131" t="s">
        <v>842</v>
      </c>
      <c r="B22" s="130"/>
      <c r="C22" s="131" t="s">
        <v>842</v>
      </c>
      <c r="D22" s="130"/>
    </row>
    <row r="23" s="117" customFormat="1" ht="24" customHeight="1" spans="1:4">
      <c r="A23" s="131" t="s">
        <v>843</v>
      </c>
      <c r="B23" s="130"/>
      <c r="C23" s="131" t="s">
        <v>843</v>
      </c>
      <c r="D23" s="130"/>
    </row>
    <row r="24" s="117" customFormat="1" ht="24" customHeight="1" spans="1:4">
      <c r="A24" s="131" t="s">
        <v>844</v>
      </c>
      <c r="B24" s="130"/>
      <c r="C24" s="131" t="s">
        <v>844</v>
      </c>
      <c r="D24" s="130"/>
    </row>
    <row r="25" s="117" customFormat="1" ht="24" customHeight="1" spans="1:4">
      <c r="A25" s="132" t="s">
        <v>845</v>
      </c>
      <c r="B25" s="130"/>
      <c r="C25" s="132" t="s">
        <v>845</v>
      </c>
      <c r="D25" s="130"/>
    </row>
    <row r="26" s="117" customFormat="1" ht="24" customHeight="1" spans="1:4">
      <c r="A26" s="132" t="s">
        <v>846</v>
      </c>
      <c r="B26" s="130"/>
      <c r="C26" s="132" t="s">
        <v>846</v>
      </c>
      <c r="D26" s="130"/>
    </row>
    <row r="27" s="117" customFormat="1" ht="24" customHeight="1" spans="1:4">
      <c r="A27" s="132" t="s">
        <v>847</v>
      </c>
      <c r="B27" s="130"/>
      <c r="C27" s="132" t="s">
        <v>847</v>
      </c>
      <c r="D27" s="130"/>
    </row>
    <row r="28" s="117" customFormat="1" ht="24" customHeight="1" spans="1:4">
      <c r="A28" s="132" t="s">
        <v>849</v>
      </c>
      <c r="B28" s="130"/>
      <c r="C28" s="132" t="s">
        <v>849</v>
      </c>
      <c r="D28" s="130"/>
    </row>
    <row r="29" s="117" customFormat="1" ht="24" customHeight="1" spans="1:4">
      <c r="A29" s="133" t="s">
        <v>853</v>
      </c>
      <c r="B29" s="130"/>
      <c r="C29" s="129"/>
      <c r="D29" s="130"/>
    </row>
    <row r="30" s="117" customFormat="1" ht="24" customHeight="1" spans="1:4">
      <c r="A30" s="131" t="s">
        <v>842</v>
      </c>
      <c r="B30" s="130"/>
      <c r="C30" s="131"/>
      <c r="D30" s="130"/>
    </row>
    <row r="31" s="117" customFormat="1" ht="24" customHeight="1" spans="1:4">
      <c r="A31" s="131" t="s">
        <v>843</v>
      </c>
      <c r="B31" s="130"/>
      <c r="C31" s="131"/>
      <c r="D31" s="130"/>
    </row>
    <row r="32" s="117" customFormat="1" ht="24" customHeight="1" spans="1:4">
      <c r="A32" s="131" t="s">
        <v>844</v>
      </c>
      <c r="B32" s="130"/>
      <c r="C32" s="131"/>
      <c r="D32" s="130"/>
    </row>
    <row r="33" s="117" customFormat="1" ht="24" customHeight="1" spans="1:4">
      <c r="A33" s="132" t="s">
        <v>845</v>
      </c>
      <c r="B33" s="130"/>
      <c r="C33" s="131"/>
      <c r="D33" s="130"/>
    </row>
    <row r="34" s="117" customFormat="1" ht="24" customHeight="1" spans="1:4">
      <c r="A34" s="132" t="s">
        <v>846</v>
      </c>
      <c r="B34" s="130"/>
      <c r="C34" s="131"/>
      <c r="D34" s="130"/>
    </row>
    <row r="35" s="117" customFormat="1" ht="24" customHeight="1" spans="1:4">
      <c r="A35" s="132" t="s">
        <v>847</v>
      </c>
      <c r="B35" s="130"/>
      <c r="C35" s="131"/>
      <c r="D35" s="130"/>
    </row>
    <row r="36" s="117" customFormat="1" ht="24" customHeight="1" spans="1:4">
      <c r="A36" s="132" t="s">
        <v>849</v>
      </c>
      <c r="B36" s="130"/>
      <c r="C36" s="131"/>
      <c r="D36" s="130"/>
    </row>
    <row r="37" s="117" customFormat="1" ht="24" customHeight="1" spans="1:4">
      <c r="A37" s="131"/>
      <c r="B37" s="130"/>
      <c r="C37" s="131"/>
      <c r="D37" s="130"/>
    </row>
    <row r="38" s="116" customFormat="1" ht="24" customHeight="1" spans="1:4">
      <c r="A38" s="134" t="s">
        <v>113</v>
      </c>
      <c r="B38" s="127"/>
      <c r="C38" s="135" t="s">
        <v>114</v>
      </c>
      <c r="D38" s="127"/>
    </row>
    <row r="39" s="116" customFormat="1" ht="24" customHeight="1" spans="1:4">
      <c r="A39" s="130"/>
      <c r="B39" s="130"/>
      <c r="C39" s="127" t="s">
        <v>854</v>
      </c>
      <c r="D39" s="127"/>
    </row>
    <row r="40" s="116" customFormat="1" ht="24" customHeight="1" spans="1:4">
      <c r="A40" s="130"/>
      <c r="B40" s="130"/>
      <c r="C40" s="129" t="s">
        <v>842</v>
      </c>
      <c r="D40" s="130"/>
    </row>
    <row r="41" s="116" customFormat="1" ht="24" customHeight="1" spans="1:16">
      <c r="A41" s="130"/>
      <c r="B41" s="130"/>
      <c r="C41" s="129" t="s">
        <v>843</v>
      </c>
      <c r="D41" s="130"/>
      <c r="P41" s="137"/>
    </row>
    <row r="42" s="116" customFormat="1" ht="24" customHeight="1" spans="1:4">
      <c r="A42" s="130"/>
      <c r="B42" s="130"/>
      <c r="C42" s="129" t="s">
        <v>844</v>
      </c>
      <c r="D42" s="130"/>
    </row>
    <row r="43" s="116" customFormat="1" ht="24" customHeight="1" spans="1:4">
      <c r="A43" s="130"/>
      <c r="B43" s="130"/>
      <c r="C43" s="129" t="s">
        <v>845</v>
      </c>
      <c r="D43" s="130"/>
    </row>
    <row r="44" s="116" customFormat="1" ht="24" customHeight="1" spans="1:4">
      <c r="A44" s="130"/>
      <c r="B44" s="130"/>
      <c r="C44" s="129" t="s">
        <v>846</v>
      </c>
      <c r="D44" s="130"/>
    </row>
    <row r="45" s="116" customFormat="1" ht="24" customHeight="1" spans="1:4">
      <c r="A45" s="130"/>
      <c r="B45" s="130"/>
      <c r="C45" s="129" t="s">
        <v>847</v>
      </c>
      <c r="D45" s="130"/>
    </row>
    <row r="46" s="116" customFormat="1" ht="24" customHeight="1" spans="1:4">
      <c r="A46" s="130"/>
      <c r="B46" s="130"/>
      <c r="C46" s="129" t="s">
        <v>849</v>
      </c>
      <c r="D46" s="130"/>
    </row>
    <row r="47" s="118" customFormat="1" ht="61" customHeight="1" spans="1:256">
      <c r="A47" s="136"/>
      <c r="B47" s="136"/>
      <c r="C47" s="136"/>
      <c r="D47" s="136"/>
      <c r="HS47" s="119"/>
      <c r="HT47" s="119"/>
      <c r="HU47" s="119"/>
      <c r="HV47" s="119"/>
      <c r="HW47" s="119"/>
      <c r="HX47" s="119"/>
      <c r="HY47" s="119"/>
      <c r="HZ47" s="119"/>
      <c r="IA47" s="119"/>
      <c r="IB47" s="119"/>
      <c r="IC47" s="119"/>
      <c r="ID47" s="119"/>
      <c r="IE47" s="119"/>
      <c r="IF47" s="119"/>
      <c r="IG47" s="119"/>
      <c r="IH47" s="119"/>
      <c r="II47" s="119"/>
      <c r="IJ47" s="119"/>
      <c r="IK47" s="119"/>
      <c r="IL47" s="119"/>
      <c r="IM47" s="119"/>
      <c r="IN47" s="119"/>
      <c r="IO47" s="119"/>
      <c r="IP47" s="119"/>
      <c r="IQ47" s="119"/>
      <c r="IR47" s="119"/>
      <c r="IS47" s="119"/>
      <c r="IT47" s="119"/>
      <c r="IU47" s="119"/>
      <c r="IV47" s="119"/>
    </row>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sheetData>
  <mergeCells count="2">
    <mergeCell ref="A2:D2"/>
    <mergeCell ref="A47:D47"/>
  </mergeCells>
  <printOptions horizontalCentered="1"/>
  <pageMargins left="0.590277777777778" right="0.590277777777778" top="0.786805555555556" bottom="0.786805555555556" header="0.5" footer="0.5"/>
  <pageSetup paperSize="9" scale="93" fitToHeight="0" orientation="portrait" horizontalDpi="600"/>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98"/>
  <sheetViews>
    <sheetView workbookViewId="0">
      <pane ySplit="6" topLeftCell="A7" activePane="bottomLeft" state="frozen"/>
      <selection/>
      <selection pane="bottomLeft" activeCell="G19" sqref="G19"/>
    </sheetView>
  </sheetViews>
  <sheetFormatPr defaultColWidth="9" defaultRowHeight="13.5"/>
  <cols>
    <col min="1" max="1" width="26.25" style="90" customWidth="1"/>
    <col min="2" max="2" width="13.25" style="90" customWidth="1"/>
    <col min="3" max="3" width="12.875" style="90" customWidth="1"/>
    <col min="4" max="4" width="11.875" style="90" customWidth="1"/>
    <col min="5" max="5" width="13.25" style="90" customWidth="1"/>
    <col min="6" max="7" width="11.875" style="90" customWidth="1"/>
    <col min="8" max="16384" width="9" style="90"/>
  </cols>
  <sheetData>
    <row r="1" s="32" customFormat="1" ht="24" customHeight="1" spans="1:1">
      <c r="A1" s="106" t="s">
        <v>862</v>
      </c>
    </row>
    <row r="2" s="33" customFormat="1" ht="42" customHeight="1" spans="1:7">
      <c r="A2" s="92" t="s">
        <v>863</v>
      </c>
      <c r="B2" s="92"/>
      <c r="C2" s="92"/>
      <c r="D2" s="92"/>
      <c r="E2" s="92"/>
      <c r="F2" s="92"/>
      <c r="G2" s="92"/>
    </row>
    <row r="3" s="89" customFormat="1" ht="27" customHeight="1" spans="1:7">
      <c r="A3" s="12"/>
      <c r="B3" s="12"/>
      <c r="C3" s="34"/>
      <c r="D3" s="34"/>
      <c r="E3" s="34"/>
      <c r="F3" s="34"/>
      <c r="G3" s="12" t="s">
        <v>2</v>
      </c>
    </row>
    <row r="4" s="90" customFormat="1" ht="26" customHeight="1" spans="1:7">
      <c r="A4" s="16" t="s">
        <v>864</v>
      </c>
      <c r="B4" s="16" t="s">
        <v>865</v>
      </c>
      <c r="C4" s="16"/>
      <c r="D4" s="16"/>
      <c r="E4" s="16" t="s">
        <v>866</v>
      </c>
      <c r="F4" s="16"/>
      <c r="G4" s="16"/>
    </row>
    <row r="5" s="90" customFormat="1" ht="24" customHeight="1" spans="1:7">
      <c r="A5" s="16"/>
      <c r="B5" s="16" t="s">
        <v>33</v>
      </c>
      <c r="C5" s="16" t="s">
        <v>867</v>
      </c>
      <c r="D5" s="16" t="s">
        <v>868</v>
      </c>
      <c r="E5" s="16" t="s">
        <v>33</v>
      </c>
      <c r="F5" s="16" t="s">
        <v>867</v>
      </c>
      <c r="G5" s="16" t="s">
        <v>868</v>
      </c>
    </row>
    <row r="6" s="90" customFormat="1" ht="24" customHeight="1" spans="1:12">
      <c r="A6" s="16" t="s">
        <v>869</v>
      </c>
      <c r="B6" s="16" t="s">
        <v>870</v>
      </c>
      <c r="C6" s="16" t="s">
        <v>871</v>
      </c>
      <c r="D6" s="16" t="s">
        <v>872</v>
      </c>
      <c r="E6" s="16" t="s">
        <v>873</v>
      </c>
      <c r="F6" s="16" t="s">
        <v>874</v>
      </c>
      <c r="G6" s="16" t="s">
        <v>875</v>
      </c>
      <c r="L6" s="90" t="s">
        <v>876</v>
      </c>
    </row>
    <row r="7" s="91" customFormat="1" ht="24" customHeight="1" spans="1:7">
      <c r="A7" s="37" t="s">
        <v>877</v>
      </c>
      <c r="B7" s="107">
        <v>813736</v>
      </c>
      <c r="C7" s="108">
        <v>196342</v>
      </c>
      <c r="D7" s="108">
        <v>617394</v>
      </c>
      <c r="E7" s="108">
        <f>F7+G7</f>
        <v>777798.45</v>
      </c>
      <c r="F7" s="108">
        <v>193411.45</v>
      </c>
      <c r="G7" s="108">
        <v>584387</v>
      </c>
    </row>
    <row r="8" s="91" customFormat="1" ht="24" customHeight="1" spans="1:7">
      <c r="A8" s="37"/>
      <c r="B8" s="107"/>
      <c r="C8" s="108"/>
      <c r="D8" s="108"/>
      <c r="E8" s="108"/>
      <c r="F8" s="108"/>
      <c r="G8" s="108"/>
    </row>
    <row r="9" s="90" customFormat="1" ht="24" customHeight="1" spans="1:7">
      <c r="A9" s="40"/>
      <c r="B9" s="109"/>
      <c r="C9" s="101"/>
      <c r="D9" s="101"/>
      <c r="E9" s="101"/>
      <c r="F9" s="101"/>
      <c r="G9" s="101"/>
    </row>
    <row r="10" s="90" customFormat="1" ht="24" customHeight="1" spans="1:7">
      <c r="A10" s="40"/>
      <c r="B10" s="109"/>
      <c r="C10" s="101"/>
      <c r="D10" s="101"/>
      <c r="E10" s="101"/>
      <c r="F10" s="101"/>
      <c r="G10" s="101"/>
    </row>
    <row r="11" s="90" customFormat="1" ht="24" customHeight="1" spans="1:7">
      <c r="A11" s="16"/>
      <c r="B11" s="109"/>
      <c r="C11" s="101"/>
      <c r="D11" s="101"/>
      <c r="E11" s="101"/>
      <c r="F11" s="101"/>
      <c r="G11" s="101"/>
    </row>
    <row r="12" s="90" customFormat="1" ht="24" customHeight="1" spans="1:7">
      <c r="A12" s="16"/>
      <c r="B12" s="109"/>
      <c r="C12" s="101"/>
      <c r="D12" s="101"/>
      <c r="E12" s="101"/>
      <c r="F12" s="101"/>
      <c r="G12" s="101"/>
    </row>
    <row r="13" s="90" customFormat="1" ht="24" customHeight="1" spans="1:7">
      <c r="A13" s="16"/>
      <c r="B13" s="109"/>
      <c r="C13" s="101"/>
      <c r="D13" s="101"/>
      <c r="E13" s="101"/>
      <c r="F13" s="101"/>
      <c r="G13" s="101"/>
    </row>
    <row r="14" s="90" customFormat="1" ht="24" customHeight="1" spans="1:7">
      <c r="A14" s="40"/>
      <c r="B14" s="109"/>
      <c r="C14" s="101"/>
      <c r="D14" s="101"/>
      <c r="E14" s="101"/>
      <c r="F14" s="101"/>
      <c r="G14" s="101"/>
    </row>
    <row r="15" s="90" customFormat="1" ht="24" customHeight="1" spans="1:7">
      <c r="A15" s="16"/>
      <c r="B15" s="110"/>
      <c r="C15" s="111"/>
      <c r="D15" s="111"/>
      <c r="E15" s="111"/>
      <c r="F15" s="111"/>
      <c r="G15" s="111"/>
    </row>
    <row r="16" s="90" customFormat="1" ht="44" customHeight="1" spans="1:7">
      <c r="A16" s="99" t="s">
        <v>878</v>
      </c>
      <c r="B16" s="99"/>
      <c r="C16" s="99"/>
      <c r="D16" s="99"/>
      <c r="E16" s="99"/>
      <c r="F16" s="99"/>
      <c r="G16" s="99"/>
    </row>
    <row r="17" s="90" customFormat="1" ht="24" customHeight="1"/>
    <row r="18" s="90" customFormat="1" ht="24" customHeight="1"/>
    <row r="19" s="90" customFormat="1" ht="24" customHeight="1"/>
    <row r="20" s="90" customFormat="1" ht="24" customHeight="1"/>
    <row r="21" s="90" customFormat="1" ht="24" customHeight="1"/>
    <row r="22" s="90" customFormat="1" ht="24" customHeight="1"/>
    <row r="23" s="90" customFormat="1" ht="24" customHeight="1"/>
    <row r="24" s="90" customFormat="1" ht="24" customHeight="1"/>
    <row r="25" s="90" customFormat="1" ht="24" customHeight="1"/>
    <row r="26" s="90" customFormat="1" ht="24" customHeight="1"/>
    <row r="27" s="90" customFormat="1" ht="24" customHeight="1"/>
    <row r="28" s="90" customFormat="1" ht="24" customHeight="1"/>
    <row r="29" s="90" customFormat="1" ht="24" customHeight="1"/>
    <row r="30" s="90" customFormat="1" ht="24" customHeight="1"/>
    <row r="31" s="90" customFormat="1" ht="24" customHeight="1"/>
    <row r="32" s="90" customFormat="1" ht="24" customHeight="1"/>
    <row r="33" s="90" customFormat="1" ht="24" customHeight="1"/>
    <row r="34" s="90" customFormat="1" ht="24" customHeight="1"/>
    <row r="35" s="90" customFormat="1" ht="24" customHeight="1"/>
    <row r="36" s="90" customFormat="1" ht="24" customHeight="1"/>
    <row r="37" s="90" customFormat="1" ht="24" customHeight="1"/>
    <row r="38" s="90" customFormat="1" ht="24" customHeight="1"/>
    <row r="39" s="90" customFormat="1" ht="24" customHeight="1"/>
    <row r="40" s="90" customFormat="1" ht="24" customHeight="1"/>
    <row r="41" s="90" customFormat="1" ht="24" customHeight="1"/>
    <row r="42" s="90" customFormat="1" ht="24" customHeight="1"/>
    <row r="43" s="90" customFormat="1" ht="24" customHeight="1"/>
    <row r="44" s="90" customFormat="1" ht="24" customHeight="1"/>
    <row r="45" s="90" customFormat="1" ht="24" customHeight="1"/>
    <row r="46" s="90" customFormat="1" ht="24" customHeight="1"/>
    <row r="47" s="90" customFormat="1" ht="24" customHeight="1"/>
    <row r="48" s="90" customFormat="1" ht="24" customHeight="1"/>
    <row r="49" s="90" customFormat="1" ht="24" customHeight="1"/>
    <row r="50" s="90" customFormat="1" ht="24" customHeight="1"/>
    <row r="51" s="90" customFormat="1" ht="24" customHeight="1"/>
    <row r="52" s="90" customFormat="1" ht="24" customHeight="1"/>
    <row r="53" s="90" customFormat="1" ht="24" customHeight="1"/>
    <row r="54" s="90" customFormat="1" ht="24" customHeight="1"/>
    <row r="55" s="90" customFormat="1" ht="24" customHeight="1"/>
    <row r="56" s="90" customFormat="1" ht="24" customHeight="1"/>
    <row r="57" s="90" customFormat="1" ht="24" customHeight="1"/>
    <row r="58" s="90" customFormat="1" ht="24" customHeight="1"/>
    <row r="59" s="90" customFormat="1" ht="24" customHeight="1"/>
    <row r="60" s="90" customFormat="1" ht="24" customHeight="1"/>
    <row r="61" s="90" customFormat="1" ht="24" customHeight="1"/>
    <row r="62" s="90" customFormat="1" ht="24" customHeight="1"/>
    <row r="63" s="90" customFormat="1" ht="24" customHeight="1"/>
    <row r="64" s="90" customFormat="1" ht="24" customHeight="1"/>
    <row r="65" s="90" customFormat="1" ht="24" customHeight="1"/>
    <row r="66" s="90" customFormat="1" ht="24" customHeight="1"/>
    <row r="67" s="90" customFormat="1" ht="24" customHeight="1"/>
    <row r="68" s="90" customFormat="1" ht="24" customHeight="1"/>
    <row r="69" s="90" customFormat="1" ht="24" customHeight="1"/>
    <row r="70" s="90" customFormat="1" ht="24" customHeight="1"/>
    <row r="71" s="90" customFormat="1" ht="24" customHeight="1"/>
    <row r="72" s="90" customFormat="1" ht="24" customHeight="1"/>
    <row r="73" s="90" customFormat="1" ht="24" customHeight="1"/>
    <row r="74" s="90" customFormat="1" ht="24" customHeight="1"/>
    <row r="75" s="90" customFormat="1" ht="24" customHeight="1"/>
    <row r="76" s="90" customFormat="1" ht="24" customHeight="1"/>
    <row r="77" s="90" customFormat="1" ht="24" customHeight="1"/>
    <row r="78" s="90" customFormat="1" ht="24" customHeight="1"/>
    <row r="79" s="90" customFormat="1" ht="24" customHeight="1"/>
    <row r="80" s="90" customFormat="1" ht="24" customHeight="1"/>
    <row r="81" s="90" customFormat="1" ht="24" customHeight="1"/>
    <row r="82" s="90" customFormat="1" ht="24" customHeight="1"/>
    <row r="83" s="90" customFormat="1" ht="24" customHeight="1"/>
    <row r="84" s="90" customFormat="1" ht="24" customHeight="1"/>
    <row r="85" s="90" customFormat="1" ht="24" customHeight="1"/>
    <row r="86" s="90" customFormat="1" ht="24" customHeight="1"/>
    <row r="87" s="90" customFormat="1" ht="24" customHeight="1"/>
    <row r="88" s="90" customFormat="1" ht="24" customHeight="1"/>
    <row r="89" s="90" customFormat="1" ht="24" customHeight="1"/>
    <row r="90" s="90" customFormat="1" ht="24" customHeight="1"/>
    <row r="91" s="90" customFormat="1" ht="24" customHeight="1"/>
    <row r="92" s="90" customFormat="1" ht="24" customHeight="1"/>
    <row r="93" s="90" customFormat="1" ht="24" customHeight="1"/>
    <row r="94" s="90" customFormat="1" ht="24" customHeight="1"/>
    <row r="95" s="90" customFormat="1" ht="24" customHeight="1"/>
    <row r="96" s="90" customFormat="1" ht="24" customHeight="1"/>
    <row r="97" s="90" customFormat="1" ht="24" customHeight="1"/>
    <row r="98" s="90" customFormat="1" ht="24" customHeight="1"/>
  </sheetData>
  <mergeCells count="5">
    <mergeCell ref="A2:G2"/>
    <mergeCell ref="B4:D4"/>
    <mergeCell ref="E4:G4"/>
    <mergeCell ref="A16:G16"/>
    <mergeCell ref="A4:A5"/>
  </mergeCells>
  <printOptions horizontalCentered="1"/>
  <pageMargins left="0.590277777777778" right="0.590277777777778" top="0.786805555555556" bottom="0.786805555555556" header="0.5" footer="0.5"/>
  <pageSetup paperSize="9" scale="84" fitToHeight="0" orientation="portrait" horizontalDpi="600"/>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95"/>
  <sheetViews>
    <sheetView workbookViewId="0">
      <selection activeCell="H9" sqref="H9"/>
    </sheetView>
  </sheetViews>
  <sheetFormatPr defaultColWidth="9" defaultRowHeight="13.5" outlineLevelCol="4"/>
  <cols>
    <col min="1" max="1" width="47.375" style="90" customWidth="1"/>
    <col min="2" max="3" width="16.875" style="90" customWidth="1"/>
    <col min="4" max="16384" width="9" style="90"/>
  </cols>
  <sheetData>
    <row r="1" s="32" customFormat="1" ht="24" customHeight="1" spans="1:1">
      <c r="A1" s="36" t="s">
        <v>879</v>
      </c>
    </row>
    <row r="2" s="33" customFormat="1" ht="42" customHeight="1" spans="1:3">
      <c r="A2" s="92" t="s">
        <v>880</v>
      </c>
      <c r="B2" s="92"/>
      <c r="C2" s="92"/>
    </row>
    <row r="3" s="89" customFormat="1" ht="27" customHeight="1" spans="1:3">
      <c r="A3" s="12"/>
      <c r="B3" s="12"/>
      <c r="C3" s="12" t="s">
        <v>2</v>
      </c>
    </row>
    <row r="4" s="90" customFormat="1" ht="36" customHeight="1" spans="1:3">
      <c r="A4" s="16" t="s">
        <v>881</v>
      </c>
      <c r="B4" s="16" t="s">
        <v>4</v>
      </c>
      <c r="C4" s="16" t="s">
        <v>753</v>
      </c>
    </row>
    <row r="5" s="90" customFormat="1" ht="24" customHeight="1" spans="1:3">
      <c r="A5" s="37" t="s">
        <v>882</v>
      </c>
      <c r="B5" s="100">
        <v>181588.84</v>
      </c>
      <c r="C5" s="100">
        <v>181588.84</v>
      </c>
    </row>
    <row r="6" s="90" customFormat="1" ht="24" customHeight="1" spans="1:3">
      <c r="A6" s="37" t="s">
        <v>883</v>
      </c>
      <c r="B6" s="100">
        <v>196342</v>
      </c>
      <c r="C6" s="100">
        <v>193411.45</v>
      </c>
    </row>
    <row r="7" s="90" customFormat="1" ht="24" customHeight="1" spans="1:3">
      <c r="A7" s="37" t="s">
        <v>884</v>
      </c>
      <c r="B7" s="100">
        <v>9060</v>
      </c>
      <c r="C7" s="100">
        <v>9060</v>
      </c>
    </row>
    <row r="8" s="90" customFormat="1" ht="24" customHeight="1" spans="1:3">
      <c r="A8" s="40" t="s">
        <v>885</v>
      </c>
      <c r="B8" s="100"/>
      <c r="C8" s="100"/>
    </row>
    <row r="9" s="90" customFormat="1" ht="24" customHeight="1" spans="1:3">
      <c r="A9" s="40" t="s">
        <v>886</v>
      </c>
      <c r="B9" s="100"/>
      <c r="C9" s="100"/>
    </row>
    <row r="10" s="90" customFormat="1" ht="24" customHeight="1" spans="1:3">
      <c r="A10" s="37" t="s">
        <v>887</v>
      </c>
      <c r="B10" s="100">
        <v>19589</v>
      </c>
      <c r="C10" s="100">
        <v>19589</v>
      </c>
    </row>
    <row r="11" s="90" customFormat="1" ht="24" customHeight="1" spans="1:3">
      <c r="A11" s="37" t="s">
        <v>888</v>
      </c>
      <c r="B11" s="100">
        <v>193411.45</v>
      </c>
      <c r="C11" s="100">
        <v>193411.45</v>
      </c>
    </row>
    <row r="12" s="90" customFormat="1" ht="24" customHeight="1" spans="1:3">
      <c r="A12" s="37" t="s">
        <v>889</v>
      </c>
      <c r="B12" s="100">
        <v>10</v>
      </c>
      <c r="C12" s="100"/>
    </row>
    <row r="13" s="90" customFormat="1" ht="24" customHeight="1" spans="1:3">
      <c r="A13" s="37" t="s">
        <v>890</v>
      </c>
      <c r="B13" s="100">
        <v>5558</v>
      </c>
      <c r="C13" s="100"/>
    </row>
    <row r="14" s="90" customFormat="1" ht="24" customHeight="1" spans="1:3">
      <c r="A14" s="37" t="s">
        <v>891</v>
      </c>
      <c r="B14" s="103">
        <v>201900</v>
      </c>
      <c r="C14" s="103"/>
    </row>
    <row r="15" s="90" customFormat="1" ht="55" customHeight="1" spans="1:5">
      <c r="A15" s="99" t="s">
        <v>892</v>
      </c>
      <c r="B15" s="99"/>
      <c r="C15" s="99"/>
      <c r="D15" s="105"/>
      <c r="E15" s="105"/>
    </row>
    <row r="16" s="90" customFormat="1" ht="24" customHeight="1"/>
    <row r="17" s="90" customFormat="1" ht="24" customHeight="1"/>
    <row r="18" s="90" customFormat="1" ht="24" customHeight="1"/>
    <row r="19" s="90" customFormat="1" ht="24" customHeight="1"/>
    <row r="20" s="90" customFormat="1" ht="24" customHeight="1"/>
    <row r="21" s="90" customFormat="1" ht="24" customHeight="1"/>
    <row r="22" s="90" customFormat="1" ht="24" customHeight="1"/>
    <row r="23" s="90" customFormat="1" ht="24" customHeight="1"/>
    <row r="24" s="90" customFormat="1" ht="24" customHeight="1"/>
    <row r="25" s="90" customFormat="1" ht="24" customHeight="1"/>
    <row r="26" s="90" customFormat="1" ht="24" customHeight="1"/>
    <row r="27" s="90" customFormat="1" ht="24" customHeight="1"/>
    <row r="28" s="90" customFormat="1" ht="24" customHeight="1"/>
    <row r="29" s="90" customFormat="1" ht="24" customHeight="1"/>
    <row r="30" s="90" customFormat="1" ht="24" customHeight="1"/>
    <row r="31" s="90" customFormat="1" ht="24" customHeight="1"/>
    <row r="32" s="90" customFormat="1" ht="24" customHeight="1"/>
    <row r="33" s="90" customFormat="1" ht="24" customHeight="1"/>
    <row r="34" s="90" customFormat="1" ht="24" customHeight="1"/>
    <row r="35" s="90" customFormat="1" ht="24" customHeight="1"/>
    <row r="36" s="90" customFormat="1" ht="24" customHeight="1"/>
    <row r="37" s="90" customFormat="1" ht="24" customHeight="1"/>
    <row r="38" s="90" customFormat="1" ht="24" customHeight="1"/>
    <row r="39" s="90" customFormat="1" ht="24" customHeight="1"/>
    <row r="40" s="90" customFormat="1" ht="24" customHeight="1"/>
    <row r="41" s="90" customFormat="1" ht="24" customHeight="1"/>
    <row r="42" s="90" customFormat="1" ht="24" customHeight="1"/>
    <row r="43" s="90" customFormat="1" ht="24" customHeight="1"/>
    <row r="44" s="90" customFormat="1" ht="24" customHeight="1"/>
    <row r="45" s="90" customFormat="1" ht="24" customHeight="1"/>
    <row r="46" s="90" customFormat="1" ht="24" customHeight="1"/>
    <row r="47" s="90" customFormat="1" ht="24" customHeight="1"/>
    <row r="48" s="90" customFormat="1" ht="24" customHeight="1"/>
    <row r="49" s="90" customFormat="1" ht="24" customHeight="1"/>
    <row r="50" s="90" customFormat="1" ht="24" customHeight="1"/>
    <row r="51" s="90" customFormat="1" ht="24" customHeight="1"/>
    <row r="52" s="90" customFormat="1" ht="24" customHeight="1"/>
    <row r="53" s="90" customFormat="1" ht="24" customHeight="1"/>
    <row r="54" s="90" customFormat="1" ht="24" customHeight="1"/>
    <row r="55" s="90" customFormat="1" ht="24" customHeight="1"/>
    <row r="56" s="90" customFormat="1" ht="24" customHeight="1"/>
    <row r="57" s="90" customFormat="1" ht="24" customHeight="1"/>
    <row r="58" s="90" customFormat="1" ht="24" customHeight="1"/>
    <row r="59" s="90" customFormat="1" ht="24" customHeight="1"/>
    <row r="60" s="90" customFormat="1" ht="24" customHeight="1"/>
    <row r="61" s="90" customFormat="1" ht="24" customHeight="1"/>
    <row r="62" s="90" customFormat="1" ht="24" customHeight="1"/>
    <row r="63" s="90" customFormat="1" ht="24" customHeight="1"/>
    <row r="64" s="90" customFormat="1" ht="24" customHeight="1"/>
    <row r="65" s="90" customFormat="1" ht="24" customHeight="1"/>
    <row r="66" s="90" customFormat="1" ht="24" customHeight="1"/>
    <row r="67" s="90" customFormat="1" ht="24" customHeight="1"/>
    <row r="68" s="90" customFormat="1" ht="24" customHeight="1"/>
    <row r="69" s="90" customFormat="1" ht="24" customHeight="1"/>
    <row r="70" s="90" customFormat="1" ht="24" customHeight="1"/>
    <row r="71" s="90" customFormat="1" ht="24" customHeight="1"/>
    <row r="72" s="90" customFormat="1" ht="24" customHeight="1"/>
    <row r="73" s="90" customFormat="1" ht="24" customHeight="1"/>
    <row r="74" s="90" customFormat="1" ht="24" customHeight="1"/>
    <row r="75" s="90" customFormat="1" ht="24" customHeight="1"/>
    <row r="76" s="90" customFormat="1" ht="24" customHeight="1"/>
    <row r="77" s="90" customFormat="1" ht="24" customHeight="1"/>
    <row r="78" s="90" customFormat="1" ht="24" customHeight="1"/>
    <row r="79" s="90" customFormat="1" ht="24" customHeight="1"/>
    <row r="80" s="90" customFormat="1" ht="24" customHeight="1"/>
    <row r="81" s="90" customFormat="1" ht="24" customHeight="1"/>
    <row r="82" s="90" customFormat="1" ht="24" customHeight="1"/>
    <row r="83" s="90" customFormat="1" ht="24" customHeight="1"/>
    <row r="84" s="90" customFormat="1" ht="24" customHeight="1"/>
    <row r="85" s="90" customFormat="1" ht="24" customHeight="1"/>
    <row r="86" s="90" customFormat="1" ht="24" customHeight="1"/>
    <row r="87" s="90" customFormat="1" ht="24" customHeight="1"/>
    <row r="88" s="90" customFormat="1" ht="24" customHeight="1"/>
    <row r="89" s="90" customFormat="1" ht="24" customHeight="1"/>
    <row r="90" s="90" customFormat="1" ht="24" customHeight="1"/>
    <row r="91" s="90" customFormat="1" ht="24" customHeight="1"/>
    <row r="92" s="90" customFormat="1" ht="24" customHeight="1"/>
    <row r="93" s="90" customFormat="1" ht="24" customHeight="1"/>
    <row r="94" s="90" customFormat="1" ht="24" customHeight="1"/>
    <row r="95" s="90" customFormat="1" ht="24" customHeight="1"/>
  </sheetData>
  <mergeCells count="2">
    <mergeCell ref="A2:C2"/>
    <mergeCell ref="A15:C15"/>
  </mergeCells>
  <printOptions horizontalCentered="1"/>
  <pageMargins left="0.590277777777778" right="0.590277777777778" top="0.786805555555556" bottom="0.786805555555556" header="0.5" footer="0.5"/>
  <pageSetup paperSize="9" orientation="portrait" horizontalDpi="600"/>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95"/>
  <sheetViews>
    <sheetView workbookViewId="0">
      <selection activeCell="F15" sqref="F15"/>
    </sheetView>
  </sheetViews>
  <sheetFormatPr defaultColWidth="9" defaultRowHeight="13.5" outlineLevelCol="5"/>
  <cols>
    <col min="1" max="1" width="48.5" style="90" customWidth="1"/>
    <col min="2" max="3" width="16" style="90" customWidth="1"/>
    <col min="4" max="16384" width="9" style="90"/>
  </cols>
  <sheetData>
    <row r="1" s="32" customFormat="1" ht="24" customHeight="1" spans="1:1">
      <c r="A1" s="36" t="s">
        <v>893</v>
      </c>
    </row>
    <row r="2" s="33" customFormat="1" ht="42" customHeight="1" spans="1:3">
      <c r="A2" s="92" t="s">
        <v>894</v>
      </c>
      <c r="B2" s="92"/>
      <c r="C2" s="92"/>
    </row>
    <row r="3" s="89" customFormat="1" ht="27" customHeight="1" spans="1:3">
      <c r="A3" s="12"/>
      <c r="B3" s="12"/>
      <c r="C3" s="12" t="s">
        <v>2</v>
      </c>
    </row>
    <row r="4" s="90" customFormat="1" ht="36" customHeight="1" spans="1:3">
      <c r="A4" s="16" t="s">
        <v>881</v>
      </c>
      <c r="B4" s="16" t="s">
        <v>4</v>
      </c>
      <c r="C4" s="16" t="s">
        <v>753</v>
      </c>
    </row>
    <row r="5" s="90" customFormat="1" ht="24" customHeight="1" spans="1:3">
      <c r="A5" s="40" t="s">
        <v>895</v>
      </c>
      <c r="B5" s="100">
        <v>491546</v>
      </c>
      <c r="C5" s="100">
        <v>491546</v>
      </c>
    </row>
    <row r="6" s="90" customFormat="1" ht="24" customHeight="1" spans="1:3">
      <c r="A6" s="40" t="s">
        <v>896</v>
      </c>
      <c r="B6" s="101">
        <v>617394</v>
      </c>
      <c r="C6" s="101">
        <v>584387</v>
      </c>
    </row>
    <row r="7" s="90" customFormat="1" ht="24" customHeight="1" spans="1:3">
      <c r="A7" s="40" t="s">
        <v>897</v>
      </c>
      <c r="B7" s="100">
        <v>65700</v>
      </c>
      <c r="C7" s="100">
        <v>65700</v>
      </c>
    </row>
    <row r="8" s="90" customFormat="1" ht="24" customHeight="1" spans="1:3">
      <c r="A8" s="40" t="s">
        <v>898</v>
      </c>
      <c r="B8" s="100">
        <v>8368</v>
      </c>
      <c r="C8" s="100">
        <v>8368</v>
      </c>
    </row>
    <row r="9" s="90" customFormat="1" ht="24" customHeight="1" spans="1:3">
      <c r="A9" s="40" t="s">
        <v>899</v>
      </c>
      <c r="B9" s="101">
        <v>584387</v>
      </c>
      <c r="C9" s="101">
        <v>584387</v>
      </c>
    </row>
    <row r="10" s="90" customFormat="1" ht="24" customHeight="1" spans="1:3">
      <c r="A10" s="40" t="s">
        <v>900</v>
      </c>
      <c r="B10" s="100">
        <v>30</v>
      </c>
      <c r="C10" s="100"/>
    </row>
    <row r="11" s="90" customFormat="1" ht="24" customHeight="1" spans="1:3">
      <c r="A11" s="40" t="s">
        <v>901</v>
      </c>
      <c r="B11" s="100">
        <v>32300</v>
      </c>
      <c r="C11" s="102"/>
    </row>
    <row r="12" s="90" customFormat="1" ht="24" customHeight="1" spans="1:3">
      <c r="A12" s="40" t="s">
        <v>902</v>
      </c>
      <c r="B12" s="103">
        <v>649694</v>
      </c>
      <c r="C12" s="104"/>
    </row>
    <row r="13" s="90" customFormat="1" ht="68" customHeight="1" spans="1:6">
      <c r="A13" s="99" t="s">
        <v>903</v>
      </c>
      <c r="B13" s="99"/>
      <c r="C13" s="99"/>
      <c r="D13" s="105"/>
      <c r="E13" s="105"/>
      <c r="F13" s="105"/>
    </row>
    <row r="14" s="90" customFormat="1" ht="24" customHeight="1"/>
    <row r="15" s="90" customFormat="1" ht="24" customHeight="1"/>
    <row r="16" s="90" customFormat="1" ht="24" customHeight="1"/>
    <row r="17" s="90" customFormat="1" ht="24" customHeight="1"/>
    <row r="18" s="90" customFormat="1" ht="24" customHeight="1"/>
    <row r="19" s="90" customFormat="1" ht="24" customHeight="1"/>
    <row r="20" s="90" customFormat="1" ht="24" customHeight="1"/>
    <row r="21" s="90" customFormat="1" ht="24" customHeight="1"/>
    <row r="22" s="90" customFormat="1" ht="24" customHeight="1"/>
    <row r="23" s="90" customFormat="1" ht="24" customHeight="1"/>
    <row r="24" s="90" customFormat="1" ht="24" customHeight="1"/>
    <row r="25" s="90" customFormat="1" ht="24" customHeight="1"/>
    <row r="26" s="90" customFormat="1" ht="24" customHeight="1"/>
    <row r="27" s="90" customFormat="1" ht="24" customHeight="1"/>
    <row r="28" s="90" customFormat="1" ht="24" customHeight="1"/>
    <row r="29" s="90" customFormat="1" ht="24" customHeight="1"/>
    <row r="30" s="90" customFormat="1" ht="24" customHeight="1"/>
    <row r="31" s="90" customFormat="1" ht="24" customHeight="1"/>
    <row r="32" s="90" customFormat="1" ht="24" customHeight="1"/>
    <row r="33" s="90" customFormat="1" ht="24" customHeight="1"/>
    <row r="34" s="90" customFormat="1" ht="24" customHeight="1"/>
    <row r="35" s="90" customFormat="1" ht="24" customHeight="1"/>
    <row r="36" s="90" customFormat="1" ht="24" customHeight="1"/>
    <row r="37" s="90" customFormat="1" ht="24" customHeight="1"/>
    <row r="38" s="90" customFormat="1" ht="24" customHeight="1"/>
    <row r="39" s="90" customFormat="1" ht="24" customHeight="1"/>
    <row r="40" s="90" customFormat="1" ht="24" customHeight="1"/>
    <row r="41" s="90" customFormat="1" ht="24" customHeight="1"/>
    <row r="42" s="90" customFormat="1" ht="24" customHeight="1"/>
    <row r="43" s="90" customFormat="1" ht="24" customHeight="1"/>
    <row r="44" s="90" customFormat="1" ht="24" customHeight="1"/>
    <row r="45" s="90" customFormat="1" ht="24" customHeight="1"/>
    <row r="46" s="90" customFormat="1" ht="24" customHeight="1"/>
    <row r="47" s="90" customFormat="1" ht="24" customHeight="1"/>
    <row r="48" s="90" customFormat="1" ht="24" customHeight="1"/>
    <row r="49" s="90" customFormat="1" ht="24" customHeight="1"/>
    <row r="50" s="90" customFormat="1" ht="24" customHeight="1"/>
    <row r="51" s="90" customFormat="1" ht="24" customHeight="1"/>
    <row r="52" s="90" customFormat="1" ht="24" customHeight="1"/>
    <row r="53" s="90" customFormat="1" ht="24" customHeight="1"/>
    <row r="54" s="90" customFormat="1" ht="24" customHeight="1"/>
    <row r="55" s="90" customFormat="1" ht="24" customHeight="1"/>
    <row r="56" s="90" customFormat="1" ht="24" customHeight="1"/>
    <row r="57" s="90" customFormat="1" ht="24" customHeight="1"/>
    <row r="58" s="90" customFormat="1" ht="24" customHeight="1"/>
    <row r="59" s="90" customFormat="1" ht="24" customHeight="1"/>
    <row r="60" s="90" customFormat="1" ht="24" customHeight="1"/>
    <row r="61" s="90" customFormat="1" ht="24" customHeight="1"/>
    <row r="62" s="90" customFormat="1" ht="24" customHeight="1"/>
    <row r="63" s="90" customFormat="1" ht="24" customHeight="1"/>
    <row r="64" s="90" customFormat="1" ht="24" customHeight="1"/>
    <row r="65" s="90" customFormat="1" ht="24" customHeight="1"/>
    <row r="66" s="90" customFormat="1" ht="24" customHeight="1"/>
    <row r="67" s="90" customFormat="1" ht="24" customHeight="1"/>
    <row r="68" s="90" customFormat="1" ht="24" customHeight="1"/>
    <row r="69" s="90" customFormat="1" ht="24" customHeight="1"/>
    <row r="70" s="90" customFormat="1" ht="24" customHeight="1"/>
    <row r="71" s="90" customFormat="1" ht="24" customHeight="1"/>
    <row r="72" s="90" customFormat="1" ht="24" customHeight="1"/>
    <row r="73" s="90" customFormat="1" ht="24" customHeight="1"/>
    <row r="74" s="90" customFormat="1" ht="24" customHeight="1"/>
    <row r="75" s="90" customFormat="1" ht="24" customHeight="1"/>
    <row r="76" s="90" customFormat="1" ht="24" customHeight="1"/>
    <row r="77" s="90" customFormat="1" ht="24" customHeight="1"/>
    <row r="78" s="90" customFormat="1" ht="24" customHeight="1"/>
    <row r="79" s="90" customFormat="1" ht="24" customHeight="1"/>
    <row r="80" s="90" customFormat="1" ht="24" customHeight="1"/>
    <row r="81" s="90" customFormat="1" ht="24" customHeight="1"/>
    <row r="82" s="90" customFormat="1" ht="24" customHeight="1"/>
    <row r="83" s="90" customFormat="1" ht="24" customHeight="1"/>
    <row r="84" s="90" customFormat="1" ht="24" customHeight="1"/>
    <row r="85" s="90" customFormat="1" ht="24" customHeight="1"/>
    <row r="86" s="90" customFormat="1" ht="24" customHeight="1"/>
    <row r="87" s="90" customFormat="1" ht="24" customHeight="1"/>
    <row r="88" s="90" customFormat="1" ht="24" customHeight="1"/>
    <row r="89" s="90" customFormat="1" ht="24" customHeight="1"/>
    <row r="90" s="90" customFormat="1" ht="24" customHeight="1"/>
    <row r="91" s="90" customFormat="1" ht="24" customHeight="1"/>
    <row r="92" s="90" customFormat="1" ht="24" customHeight="1"/>
    <row r="93" s="90" customFormat="1" ht="24" customHeight="1"/>
    <row r="94" s="90" customFormat="1" ht="24" customHeight="1"/>
    <row r="95" s="90" customFormat="1" ht="24" customHeight="1"/>
  </sheetData>
  <mergeCells count="2">
    <mergeCell ref="A2:C2"/>
    <mergeCell ref="A13:C13"/>
  </mergeCells>
  <printOptions horizontalCentered="1"/>
  <pageMargins left="0.590277777777778" right="0.590277777777778" top="0.786805555555556" bottom="0.786805555555556" header="0.5" footer="0.5"/>
  <pageSetup paperSize="9" orientation="portrait" horizontalDpi="600"/>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5"/>
  <sheetViews>
    <sheetView showZeros="0" workbookViewId="0">
      <pane ySplit="4" topLeftCell="A5" activePane="bottomLeft" state="frozen"/>
      <selection/>
      <selection pane="bottomLeft" activeCell="G25" sqref="G25"/>
    </sheetView>
  </sheetViews>
  <sheetFormatPr defaultColWidth="9" defaultRowHeight="13.5" outlineLevelCol="6"/>
  <cols>
    <col min="1" max="1" width="33.75" style="90" customWidth="1"/>
    <col min="2" max="2" width="12.25" style="90" customWidth="1"/>
    <col min="3" max="4" width="17.125" style="90" customWidth="1"/>
    <col min="5" max="6" width="9" style="90"/>
    <col min="7" max="7" width="12.625" style="90"/>
    <col min="8" max="16384" width="9" style="90"/>
  </cols>
  <sheetData>
    <row r="1" s="32" customFormat="1" ht="24" customHeight="1" spans="1:1">
      <c r="A1" s="36" t="s">
        <v>904</v>
      </c>
    </row>
    <row r="2" s="33" customFormat="1" ht="42" customHeight="1" spans="1:4">
      <c r="A2" s="92" t="s">
        <v>905</v>
      </c>
      <c r="B2" s="92"/>
      <c r="C2" s="92"/>
      <c r="D2" s="92"/>
    </row>
    <row r="3" s="89" customFormat="1" ht="27" customHeight="1" spans="1:4">
      <c r="A3" s="34"/>
      <c r="B3" s="34"/>
      <c r="C3" s="34"/>
      <c r="D3" s="12" t="s">
        <v>2</v>
      </c>
    </row>
    <row r="4" s="90" customFormat="1" ht="21.85" customHeight="1" spans="1:4">
      <c r="A4" s="16" t="s">
        <v>881</v>
      </c>
      <c r="B4" s="16" t="s">
        <v>906</v>
      </c>
      <c r="C4" s="16" t="s">
        <v>907</v>
      </c>
      <c r="D4" s="16" t="s">
        <v>908</v>
      </c>
    </row>
    <row r="5" s="91" customFormat="1" ht="24" customHeight="1" spans="1:4">
      <c r="A5" s="93" t="s">
        <v>909</v>
      </c>
      <c r="B5" s="19" t="s">
        <v>910</v>
      </c>
      <c r="C5" s="39">
        <f>C6+C8</f>
        <v>132733</v>
      </c>
      <c r="D5" s="39">
        <f>D6+D8</f>
        <v>132733</v>
      </c>
    </row>
    <row r="6" s="90" customFormat="1" ht="24" customHeight="1" spans="1:4">
      <c r="A6" s="94" t="s">
        <v>911</v>
      </c>
      <c r="B6" s="16" t="s">
        <v>871</v>
      </c>
      <c r="C6" s="42">
        <v>31524</v>
      </c>
      <c r="D6" s="42">
        <v>31524</v>
      </c>
    </row>
    <row r="7" s="90" customFormat="1" ht="24" customHeight="1" spans="1:4">
      <c r="A7" s="94" t="s">
        <v>912</v>
      </c>
      <c r="B7" s="16" t="s">
        <v>872</v>
      </c>
      <c r="C7" s="42">
        <v>22464</v>
      </c>
      <c r="D7" s="42">
        <v>22464</v>
      </c>
    </row>
    <row r="8" s="90" customFormat="1" ht="24" customHeight="1" spans="1:4">
      <c r="A8" s="94" t="s">
        <v>913</v>
      </c>
      <c r="B8" s="16" t="s">
        <v>914</v>
      </c>
      <c r="C8" s="42">
        <v>101209</v>
      </c>
      <c r="D8" s="42">
        <v>101209</v>
      </c>
    </row>
    <row r="9" s="90" customFormat="1" ht="24" customHeight="1" spans="1:4">
      <c r="A9" s="94" t="s">
        <v>912</v>
      </c>
      <c r="B9" s="16" t="s">
        <v>874</v>
      </c>
      <c r="C9" s="42">
        <v>35509</v>
      </c>
      <c r="D9" s="42">
        <v>35509</v>
      </c>
    </row>
    <row r="10" s="91" customFormat="1" ht="24" customHeight="1" spans="1:4">
      <c r="A10" s="93" t="s">
        <v>915</v>
      </c>
      <c r="B10" s="19" t="s">
        <v>916</v>
      </c>
      <c r="C10" s="39">
        <f>C11+C12</f>
        <v>27957</v>
      </c>
      <c r="D10" s="39">
        <f>D11+D12</f>
        <v>27957</v>
      </c>
    </row>
    <row r="11" s="90" customFormat="1" ht="24" customHeight="1" spans="1:4">
      <c r="A11" s="94" t="s">
        <v>911</v>
      </c>
      <c r="B11" s="16" t="s">
        <v>917</v>
      </c>
      <c r="C11" s="42">
        <v>19589</v>
      </c>
      <c r="D11" s="42">
        <v>19589</v>
      </c>
    </row>
    <row r="12" s="90" customFormat="1" ht="24" customHeight="1" spans="1:4">
      <c r="A12" s="94" t="s">
        <v>913</v>
      </c>
      <c r="B12" s="16" t="s">
        <v>918</v>
      </c>
      <c r="C12" s="42">
        <v>8368</v>
      </c>
      <c r="D12" s="42">
        <v>8368</v>
      </c>
    </row>
    <row r="13" s="91" customFormat="1" ht="24" customHeight="1" spans="1:7">
      <c r="A13" s="93" t="s">
        <v>919</v>
      </c>
      <c r="B13" s="19" t="s">
        <v>920</v>
      </c>
      <c r="C13" s="39">
        <f>C14+C15</f>
        <v>20959.301221</v>
      </c>
      <c r="D13" s="39">
        <f>D14+D15</f>
        <v>20959.301221</v>
      </c>
      <c r="G13" s="95"/>
    </row>
    <row r="14" s="90" customFormat="1" ht="24" customHeight="1" spans="1:4">
      <c r="A14" s="94" t="s">
        <v>911</v>
      </c>
      <c r="B14" s="16" t="s">
        <v>921</v>
      </c>
      <c r="C14" s="42">
        <v>5673.189553</v>
      </c>
      <c r="D14" s="42">
        <v>5673.189553</v>
      </c>
    </row>
    <row r="15" s="90" customFormat="1" ht="24" customHeight="1" spans="1:4">
      <c r="A15" s="94" t="s">
        <v>913</v>
      </c>
      <c r="B15" s="16" t="s">
        <v>922</v>
      </c>
      <c r="C15" s="42">
        <v>15286.111668</v>
      </c>
      <c r="D15" s="42">
        <v>15286.111668</v>
      </c>
    </row>
    <row r="16" s="91" customFormat="1" ht="24" customHeight="1" spans="1:4">
      <c r="A16" s="93" t="s">
        <v>923</v>
      </c>
      <c r="B16" s="19" t="s">
        <v>924</v>
      </c>
      <c r="C16" s="39">
        <f>C17+C20</f>
        <v>27711</v>
      </c>
      <c r="D16" s="39">
        <f>D17+D20</f>
        <v>27711</v>
      </c>
    </row>
    <row r="17" s="90" customFormat="1" ht="24" customHeight="1" spans="1:4">
      <c r="A17" s="94" t="s">
        <v>911</v>
      </c>
      <c r="B17" s="16" t="s">
        <v>925</v>
      </c>
      <c r="C17" s="42">
        <v>21261</v>
      </c>
      <c r="D17" s="42">
        <v>21261</v>
      </c>
    </row>
    <row r="18" s="90" customFormat="1" ht="24" customHeight="1" spans="1:4">
      <c r="A18" s="94" t="s">
        <v>926</v>
      </c>
      <c r="B18" s="16"/>
      <c r="C18" s="42">
        <v>21261</v>
      </c>
      <c r="D18" s="42">
        <v>21261</v>
      </c>
    </row>
    <row r="19" s="90" customFormat="1" ht="24" customHeight="1" spans="1:4">
      <c r="A19" s="94" t="s">
        <v>927</v>
      </c>
      <c r="B19" s="16" t="s">
        <v>928</v>
      </c>
      <c r="C19" s="42">
        <f>C17-C18</f>
        <v>0</v>
      </c>
      <c r="D19" s="42"/>
    </row>
    <row r="20" s="90" customFormat="1" ht="24" customHeight="1" spans="1:4">
      <c r="A20" s="94" t="s">
        <v>913</v>
      </c>
      <c r="B20" s="16" t="s">
        <v>929</v>
      </c>
      <c r="C20" s="42">
        <v>6450</v>
      </c>
      <c r="D20" s="42">
        <v>6450</v>
      </c>
    </row>
    <row r="21" s="90" customFormat="1" ht="24" customHeight="1" spans="1:5">
      <c r="A21" s="94" t="s">
        <v>926</v>
      </c>
      <c r="B21" s="16"/>
      <c r="C21" s="96">
        <f>C20-C22</f>
        <v>3678</v>
      </c>
      <c r="D21" s="42">
        <v>3678</v>
      </c>
      <c r="E21" s="97"/>
    </row>
    <row r="22" s="90" customFormat="1" ht="24" customHeight="1" spans="1:4">
      <c r="A22" s="94" t="s">
        <v>930</v>
      </c>
      <c r="B22" s="16" t="s">
        <v>931</v>
      </c>
      <c r="C22" s="42">
        <v>2772</v>
      </c>
      <c r="D22" s="98">
        <v>2772</v>
      </c>
    </row>
    <row r="23" s="91" customFormat="1" ht="24" customHeight="1" spans="1:4">
      <c r="A23" s="93" t="s">
        <v>932</v>
      </c>
      <c r="B23" s="19" t="s">
        <v>933</v>
      </c>
      <c r="C23" s="39">
        <f>C24+C25</f>
        <v>21953.33</v>
      </c>
      <c r="D23" s="39">
        <f>D24+D25</f>
        <v>21953.33</v>
      </c>
    </row>
    <row r="24" s="90" customFormat="1" ht="24" customHeight="1" spans="1:4">
      <c r="A24" s="94" t="s">
        <v>911</v>
      </c>
      <c r="B24" s="16" t="s">
        <v>934</v>
      </c>
      <c r="C24" s="42">
        <v>5373.2</v>
      </c>
      <c r="D24" s="42">
        <v>5373.2</v>
      </c>
    </row>
    <row r="25" s="90" customFormat="1" ht="24" customHeight="1" spans="1:4">
      <c r="A25" s="94" t="s">
        <v>913</v>
      </c>
      <c r="B25" s="16" t="s">
        <v>935</v>
      </c>
      <c r="C25" s="42">
        <v>16580.13</v>
      </c>
      <c r="D25" s="42">
        <v>16580.13</v>
      </c>
    </row>
    <row r="26" s="90" customFormat="1" ht="61" customHeight="1" spans="1:4">
      <c r="A26" s="99" t="s">
        <v>936</v>
      </c>
      <c r="B26" s="99"/>
      <c r="C26" s="99"/>
      <c r="D26" s="99"/>
    </row>
    <row r="27" s="90" customFormat="1" ht="24" customHeight="1"/>
    <row r="28" s="90" customFormat="1" ht="24" customHeight="1"/>
    <row r="29" s="90" customFormat="1" ht="24" customHeight="1"/>
    <row r="30" s="90" customFormat="1" ht="24" customHeight="1"/>
    <row r="31" s="90" customFormat="1" ht="24" customHeight="1"/>
    <row r="32" s="90" customFormat="1" ht="24" customHeight="1"/>
    <row r="33" s="90" customFormat="1" ht="24" customHeight="1"/>
    <row r="34" s="90" customFormat="1" ht="24" customHeight="1"/>
    <row r="35" s="90" customFormat="1" ht="24" customHeight="1"/>
    <row r="36" s="90" customFormat="1" ht="24" customHeight="1"/>
    <row r="37" s="90" customFormat="1" ht="24" customHeight="1"/>
    <row r="38" s="90" customFormat="1" ht="24" customHeight="1"/>
    <row r="39" s="90" customFormat="1" ht="24" customHeight="1"/>
    <row r="40" s="90" customFormat="1" ht="24" customHeight="1"/>
    <row r="41" s="90" customFormat="1" ht="24" customHeight="1"/>
    <row r="42" s="90" customFormat="1" ht="24" customHeight="1"/>
    <row r="43" s="90" customFormat="1" ht="24" customHeight="1"/>
    <row r="44" s="90" customFormat="1" ht="24" customHeight="1"/>
    <row r="45" s="90" customFormat="1" ht="24" customHeight="1"/>
    <row r="46" s="90" customFormat="1" ht="24" customHeight="1"/>
    <row r="47" s="90" customFormat="1" ht="24" customHeight="1"/>
    <row r="48" s="90" customFormat="1" ht="24" customHeight="1"/>
    <row r="49" s="90" customFormat="1" ht="24" customHeight="1"/>
    <row r="50" s="90" customFormat="1" ht="24" customHeight="1"/>
    <row r="51" s="90" customFormat="1" ht="24" customHeight="1"/>
    <row r="52" s="90" customFormat="1" ht="24" customHeight="1"/>
    <row r="53" s="90" customFormat="1" ht="24" customHeight="1"/>
    <row r="54" s="90" customFormat="1" ht="24" customHeight="1"/>
    <row r="55" s="90" customFormat="1" ht="24" customHeight="1"/>
    <row r="56" s="90" customFormat="1" ht="24" customHeight="1"/>
    <row r="57" s="90" customFormat="1" ht="24" customHeight="1"/>
    <row r="58" s="90" customFormat="1" ht="24" customHeight="1"/>
    <row r="59" s="90" customFormat="1" ht="24" customHeight="1"/>
    <row r="60" s="90" customFormat="1" ht="24" customHeight="1"/>
    <row r="61" s="90" customFormat="1" ht="24" customHeight="1"/>
    <row r="62" s="90" customFormat="1" ht="24" customHeight="1"/>
    <row r="63" s="90" customFormat="1" ht="24" customHeight="1"/>
    <row r="64" s="90" customFormat="1" ht="24" customHeight="1"/>
    <row r="65" s="90" customFormat="1" ht="24" customHeight="1"/>
    <row r="66" s="90" customFormat="1" ht="24" customHeight="1"/>
    <row r="67" s="90" customFormat="1" ht="24" customHeight="1"/>
    <row r="68" s="90" customFormat="1" ht="24" customHeight="1"/>
    <row r="69" s="90" customFormat="1" ht="24" customHeight="1"/>
    <row r="70" s="90" customFormat="1" ht="24" customHeight="1"/>
    <row r="71" s="90" customFormat="1" ht="24" customHeight="1"/>
    <row r="72" s="90" customFormat="1" ht="24" customHeight="1"/>
    <row r="73" s="90" customFormat="1" ht="24" customHeight="1"/>
    <row r="74" s="90" customFormat="1" ht="24" customHeight="1"/>
    <row r="75" s="90" customFormat="1" ht="24" customHeight="1"/>
    <row r="76" s="90" customFormat="1" ht="24" customHeight="1"/>
    <row r="77" s="90" customFormat="1" ht="24" customHeight="1"/>
    <row r="78" s="90" customFormat="1" ht="24" customHeight="1"/>
    <row r="79" s="90" customFormat="1" ht="24" customHeight="1"/>
    <row r="80" s="90" customFormat="1" ht="24" customHeight="1"/>
    <row r="81" s="90" customFormat="1" ht="24" customHeight="1"/>
    <row r="82" s="90" customFormat="1" ht="24" customHeight="1"/>
    <row r="83" s="90" customFormat="1" ht="24" customHeight="1"/>
    <row r="84" s="90" customFormat="1" ht="24" customHeight="1"/>
    <row r="85" s="90" customFormat="1" ht="24" customHeight="1"/>
    <row r="86" s="90" customFormat="1" ht="24" customHeight="1"/>
    <row r="87" s="90" customFormat="1" ht="24" customHeight="1"/>
    <row r="88" s="90" customFormat="1" ht="24" customHeight="1"/>
    <row r="89" s="90" customFormat="1" ht="24" customHeight="1"/>
    <row r="90" s="90" customFormat="1" ht="24" customHeight="1"/>
    <row r="91" s="90" customFormat="1" ht="24" customHeight="1"/>
    <row r="92" s="90" customFormat="1" ht="24" customHeight="1"/>
    <row r="93" s="90" customFormat="1" ht="24" customHeight="1"/>
    <row r="94" s="90" customFormat="1" ht="24" customHeight="1"/>
    <row r="95" s="90" customFormat="1" ht="24" customHeight="1"/>
  </sheetData>
  <mergeCells count="2">
    <mergeCell ref="A2:D2"/>
    <mergeCell ref="A26:D26"/>
  </mergeCells>
  <printOptions horizontalCentered="1"/>
  <pageMargins left="0.590277777777778" right="0.590277777777778" top="0.786805555555556" bottom="0.786805555555556" header="0.5" footer="0.5"/>
  <pageSetup paperSize="9" orientation="portrait" horizontalDpi="600"/>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4"/>
  <sheetViews>
    <sheetView showZeros="0" workbookViewId="0">
      <selection activeCell="G11" sqref="G11"/>
    </sheetView>
  </sheetViews>
  <sheetFormatPr defaultColWidth="9" defaultRowHeight="13.5"/>
  <cols>
    <col min="1" max="1" width="49.875" style="6" customWidth="1"/>
    <col min="2" max="2" width="33.25" style="6" customWidth="1"/>
    <col min="3" max="16384" width="9" style="6"/>
  </cols>
  <sheetData>
    <row r="1" s="79" customFormat="1" ht="24" customHeight="1" spans="1:1">
      <c r="A1" s="79" t="s">
        <v>937</v>
      </c>
    </row>
    <row r="2" s="80" customFormat="1" ht="42" customHeight="1" spans="1:1">
      <c r="A2" s="80" t="s">
        <v>938</v>
      </c>
    </row>
    <row r="3" s="81" customFormat="1" ht="27" customHeight="1" spans="2:2">
      <c r="B3" s="81" t="s">
        <v>2</v>
      </c>
    </row>
    <row r="4" s="6" customFormat="1" ht="30" customHeight="1" spans="1:2">
      <c r="A4" s="83" t="s">
        <v>939</v>
      </c>
      <c r="B4" s="83" t="s">
        <v>908</v>
      </c>
    </row>
    <row r="5" s="82" customFormat="1" ht="30" customHeight="1" spans="1:2">
      <c r="A5" s="84" t="s">
        <v>940</v>
      </c>
      <c r="B5" s="85">
        <v>101209</v>
      </c>
    </row>
    <row r="6" s="82" customFormat="1" ht="30" customHeight="1" spans="1:2">
      <c r="A6" s="84" t="s">
        <v>941</v>
      </c>
      <c r="B6" s="85">
        <v>101209</v>
      </c>
    </row>
    <row r="7" s="82" customFormat="1" ht="30" customHeight="1" spans="1:2">
      <c r="A7" s="84" t="s">
        <v>942</v>
      </c>
      <c r="B7" s="85">
        <f>SUM(B8:B9)</f>
        <v>23654.111668</v>
      </c>
    </row>
    <row r="8" s="6" customFormat="1" ht="30" customHeight="1" spans="1:2">
      <c r="A8" s="86" t="s">
        <v>943</v>
      </c>
      <c r="B8" s="85">
        <v>8368</v>
      </c>
    </row>
    <row r="9" s="6" customFormat="1" ht="30" customHeight="1" spans="1:2">
      <c r="A9" s="86" t="s">
        <v>944</v>
      </c>
      <c r="B9" s="85">
        <v>15286.111668</v>
      </c>
    </row>
    <row r="10" s="82" customFormat="1" ht="30" customHeight="1" spans="1:2">
      <c r="A10" s="84" t="s">
        <v>945</v>
      </c>
      <c r="B10" s="85">
        <v>101209</v>
      </c>
    </row>
    <row r="11" s="82" customFormat="1" ht="30" customHeight="1" spans="1:2">
      <c r="A11" s="84" t="s">
        <v>946</v>
      </c>
      <c r="B11" s="85">
        <v>30</v>
      </c>
    </row>
    <row r="12" s="82" customFormat="1" ht="30" customHeight="1" spans="1:2">
      <c r="A12" s="84" t="s">
        <v>947</v>
      </c>
      <c r="B12" s="87">
        <v>2.45</v>
      </c>
    </row>
    <row r="13" s="5" customFormat="1" ht="81" customHeight="1" spans="1:9">
      <c r="A13" s="30" t="s">
        <v>948</v>
      </c>
      <c r="B13" s="30"/>
      <c r="C13" s="88"/>
      <c r="D13" s="88"/>
      <c r="E13" s="88"/>
      <c r="F13" s="88"/>
      <c r="G13" s="88"/>
      <c r="H13" s="88"/>
      <c r="I13" s="88"/>
    </row>
    <row r="14" s="6" customFormat="1" ht="24" customHeight="1"/>
    <row r="15" s="6" customFormat="1" ht="24" customHeight="1"/>
    <row r="16" s="6" customFormat="1" ht="24" customHeight="1"/>
    <row r="17" s="6" customFormat="1" ht="24" customHeight="1"/>
    <row r="18" s="6" customFormat="1" ht="24" customHeight="1"/>
    <row r="19" s="6" customFormat="1" ht="24" customHeight="1"/>
    <row r="20" s="6" customFormat="1" ht="24" customHeight="1"/>
    <row r="21" s="6" customFormat="1" ht="24" customHeight="1"/>
    <row r="22" s="6" customFormat="1" ht="24" customHeight="1"/>
    <row r="23" s="6" customFormat="1" ht="24" customHeight="1"/>
    <row r="24" s="6" customFormat="1" ht="24" customHeight="1"/>
    <row r="25" s="6" customFormat="1" ht="24" customHeight="1"/>
    <row r="26" s="6" customFormat="1" ht="24" customHeight="1"/>
    <row r="27" s="6" customFormat="1" ht="24" customHeight="1"/>
    <row r="28" s="6" customFormat="1" ht="24" customHeight="1"/>
    <row r="29" s="6" customFormat="1" ht="24" customHeight="1"/>
    <row r="30" s="6" customFormat="1" ht="24" customHeight="1"/>
    <row r="31" s="6" customFormat="1" ht="24" customHeight="1"/>
    <row r="32" s="6" customFormat="1" ht="24" customHeight="1"/>
    <row r="33" s="6" customFormat="1" ht="24" customHeight="1"/>
    <row r="34" s="6" customFormat="1" ht="24" customHeight="1"/>
    <row r="35" s="6" customFormat="1" ht="24" customHeight="1"/>
    <row r="36" s="6" customFormat="1" ht="24" customHeight="1"/>
    <row r="37" s="6" customFormat="1" ht="24" customHeight="1"/>
    <row r="38" s="6" customFormat="1" ht="24" customHeight="1"/>
    <row r="39" s="6" customFormat="1" ht="24" customHeight="1"/>
    <row r="40" s="6" customFormat="1" ht="24" customHeight="1"/>
    <row r="41" s="6" customFormat="1" ht="24" customHeight="1"/>
    <row r="42" s="6" customFormat="1" ht="24" customHeight="1"/>
    <row r="43" s="6" customFormat="1" ht="24" customHeight="1"/>
    <row r="44" s="6" customFormat="1" ht="24" customHeight="1"/>
    <row r="45" s="6" customFormat="1" ht="24" customHeight="1"/>
    <row r="46" s="6" customFormat="1" ht="24" customHeight="1"/>
    <row r="47" s="6" customFormat="1" ht="24" customHeight="1"/>
    <row r="48" s="6" customFormat="1" ht="24" customHeight="1"/>
    <row r="49" s="6" customFormat="1" ht="24" customHeight="1"/>
    <row r="50" s="6" customFormat="1" ht="24" customHeight="1"/>
    <row r="51" s="6" customFormat="1" ht="24" customHeight="1"/>
    <row r="52" s="6" customFormat="1" ht="24" customHeight="1"/>
    <row r="53" s="6" customFormat="1" ht="24" customHeight="1"/>
    <row r="54" s="6" customFormat="1" ht="24" customHeight="1"/>
    <row r="55" s="6" customFormat="1" ht="24" customHeight="1"/>
    <row r="56" s="6" customFormat="1" ht="24" customHeight="1"/>
    <row r="57" s="6" customFormat="1" ht="24" customHeight="1"/>
    <row r="58" s="6" customFormat="1" ht="24" customHeight="1"/>
    <row r="59" s="6" customFormat="1" ht="24" customHeight="1"/>
    <row r="60" s="6" customFormat="1" ht="24" customHeight="1"/>
    <row r="61" s="6" customFormat="1" ht="24" customHeight="1"/>
    <row r="62" s="6" customFormat="1" ht="24" customHeight="1"/>
    <row r="63" s="6" customFormat="1" ht="24" customHeight="1"/>
    <row r="64" s="6" customFormat="1" ht="24" customHeight="1"/>
    <row r="65" s="6" customFormat="1" ht="24" customHeight="1"/>
    <row r="66" s="6" customFormat="1" ht="24" customHeight="1"/>
    <row r="67" s="6" customFormat="1" ht="24" customHeight="1"/>
    <row r="68" s="6" customFormat="1" ht="24" customHeight="1"/>
    <row r="69" s="6" customFormat="1" ht="24" customHeight="1"/>
    <row r="70" s="6" customFormat="1" ht="24" customHeight="1"/>
    <row r="71" s="6" customFormat="1" ht="24" customHeight="1"/>
    <row r="72" s="6" customFormat="1" ht="24" customHeight="1"/>
    <row r="73" s="6" customFormat="1" ht="24" customHeight="1"/>
    <row r="74" s="6" customFormat="1" ht="24" customHeight="1"/>
    <row r="75" s="6" customFormat="1" ht="24" customHeight="1"/>
    <row r="76" s="6" customFormat="1" ht="24" customHeight="1"/>
    <row r="77" s="6" customFormat="1" ht="24" customHeight="1"/>
    <row r="78" s="6" customFormat="1" ht="24" customHeight="1"/>
    <row r="79" s="6" customFormat="1" ht="24" customHeight="1"/>
    <row r="80" s="6" customFormat="1" ht="24" customHeight="1"/>
    <row r="81" s="6" customFormat="1" ht="24" customHeight="1"/>
    <row r="82" s="6" customFormat="1" ht="24" customHeight="1"/>
    <row r="83" s="6" customFormat="1" ht="24" customHeight="1"/>
    <row r="84" s="6" customFormat="1" ht="24" customHeight="1"/>
    <row r="85" s="6" customFormat="1" ht="24" customHeight="1"/>
    <row r="86" s="6" customFormat="1" ht="24" customHeight="1"/>
    <row r="87" s="6" customFormat="1" ht="24" customHeight="1"/>
    <row r="88" s="6" customFormat="1" ht="24" customHeight="1"/>
    <row r="89" s="6" customFormat="1" ht="24" customHeight="1"/>
    <row r="90" s="6" customFormat="1" ht="24" customHeight="1"/>
    <row r="91" s="6" customFormat="1" ht="24" customHeight="1"/>
    <row r="92" s="6" customFormat="1" ht="24" customHeight="1"/>
    <row r="93" s="6" customFormat="1" ht="24" customHeight="1"/>
    <row r="94" s="6" customFormat="1" ht="24" customHeight="1"/>
  </sheetData>
  <mergeCells count="2">
    <mergeCell ref="A2:B2"/>
    <mergeCell ref="A13:B13"/>
  </mergeCells>
  <printOptions horizontalCentered="1"/>
  <pageMargins left="0.590277777777778" right="0.590277777777778" top="0.786805555555556" bottom="0.786805555555556" header="0.5" footer="0.5"/>
  <pageSetup paperSize="9" orientation="portrait" horizontalDpi="600"/>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42"/>
  <sheetViews>
    <sheetView workbookViewId="0">
      <pane ySplit="5" topLeftCell="A6" activePane="bottomLeft" state="frozen"/>
      <selection/>
      <selection pane="bottomLeft" activeCell="D8" sqref="D8"/>
    </sheetView>
  </sheetViews>
  <sheetFormatPr defaultColWidth="8.875" defaultRowHeight="13.5"/>
  <cols>
    <col min="1" max="1" width="8.875" style="46" customWidth="1"/>
    <col min="2" max="2" width="18.375" style="46" customWidth="1"/>
    <col min="3" max="3" width="32" style="47" customWidth="1"/>
    <col min="4" max="4" width="17.875" style="48" customWidth="1"/>
    <col min="5" max="5" width="9" style="48" customWidth="1"/>
    <col min="6" max="6" width="10" style="48" customWidth="1"/>
    <col min="7" max="7" width="9" style="48" customWidth="1"/>
    <col min="8" max="8" width="15.625" style="49" customWidth="1"/>
    <col min="9" max="9" width="41.625" style="46" customWidth="1"/>
    <col min="10" max="16384" width="8.875" style="46"/>
  </cols>
  <sheetData>
    <row r="1" s="43" customFormat="1" ht="24" customHeight="1" spans="1:8">
      <c r="A1" s="50" t="s">
        <v>949</v>
      </c>
      <c r="D1" s="51"/>
      <c r="E1" s="51"/>
      <c r="F1" s="51"/>
      <c r="G1" s="51"/>
      <c r="H1" s="52"/>
    </row>
    <row r="2" s="44" customFormat="1" ht="42" customHeight="1" spans="1:9">
      <c r="A2" s="11" t="s">
        <v>950</v>
      </c>
      <c r="B2" s="11"/>
      <c r="C2" s="11"/>
      <c r="D2" s="11"/>
      <c r="E2" s="11"/>
      <c r="F2" s="11"/>
      <c r="G2" s="11"/>
      <c r="H2" s="11"/>
      <c r="I2" s="11"/>
    </row>
    <row r="3" s="45" customFormat="1" ht="27" customHeight="1" spans="1:9">
      <c r="A3" s="12"/>
      <c r="B3" s="12"/>
      <c r="C3" s="12"/>
      <c r="D3" s="53"/>
      <c r="E3" s="53"/>
      <c r="F3" s="53"/>
      <c r="G3" s="54"/>
      <c r="H3" s="54"/>
      <c r="I3" s="54" t="s">
        <v>2</v>
      </c>
    </row>
    <row r="4" s="46" customFormat="1" ht="30" customHeight="1" spans="1:9">
      <c r="A4" s="55" t="s">
        <v>951</v>
      </c>
      <c r="B4" s="56" t="s">
        <v>952</v>
      </c>
      <c r="C4" s="55" t="s">
        <v>577</v>
      </c>
      <c r="D4" s="57" t="s">
        <v>953</v>
      </c>
      <c r="E4" s="58"/>
      <c r="F4" s="59"/>
      <c r="G4" s="60" t="s">
        <v>954</v>
      </c>
      <c r="H4" s="61"/>
      <c r="I4" s="75" t="s">
        <v>955</v>
      </c>
    </row>
    <row r="5" s="46" customFormat="1" ht="30" customHeight="1" spans="1:9">
      <c r="A5" s="55"/>
      <c r="B5" s="62"/>
      <c r="C5" s="55"/>
      <c r="D5" s="60" t="s">
        <v>33</v>
      </c>
      <c r="E5" s="60" t="s">
        <v>956</v>
      </c>
      <c r="F5" s="60" t="s">
        <v>957</v>
      </c>
      <c r="G5" s="63" t="s">
        <v>958</v>
      </c>
      <c r="H5" s="64" t="s">
        <v>959</v>
      </c>
      <c r="I5" s="76"/>
    </row>
    <row r="6" s="46" customFormat="1" ht="30" customHeight="1" spans="1:9">
      <c r="A6" s="55"/>
      <c r="B6" s="65" t="s">
        <v>33</v>
      </c>
      <c r="C6" s="66"/>
      <c r="D6" s="67">
        <f t="shared" ref="D6:G6" si="0">SUM(D7:D54)</f>
        <v>107572</v>
      </c>
      <c r="E6" s="67">
        <f t="shared" si="0"/>
        <v>11935</v>
      </c>
      <c r="F6" s="67">
        <f t="shared" si="0"/>
        <v>95637</v>
      </c>
      <c r="G6" s="67">
        <f t="shared" si="0"/>
        <v>107572</v>
      </c>
      <c r="H6" s="68">
        <v>1</v>
      </c>
      <c r="I6" s="76"/>
    </row>
    <row r="7" s="46" customFormat="1" ht="78" customHeight="1" spans="1:9">
      <c r="A7" s="69" t="s">
        <v>960</v>
      </c>
      <c r="B7" s="28" t="s">
        <v>961</v>
      </c>
      <c r="C7" s="70" t="s">
        <v>962</v>
      </c>
      <c r="D7" s="71">
        <v>9800</v>
      </c>
      <c r="E7" s="69"/>
      <c r="F7" s="71">
        <v>9800</v>
      </c>
      <c r="G7" s="71">
        <v>9800</v>
      </c>
      <c r="H7" s="72">
        <v>1</v>
      </c>
      <c r="I7" s="77" t="s">
        <v>963</v>
      </c>
    </row>
    <row r="8" s="46" customFormat="1" ht="108" customHeight="1" spans="1:9">
      <c r="A8" s="69" t="s">
        <v>960</v>
      </c>
      <c r="B8" s="28" t="s">
        <v>964</v>
      </c>
      <c r="C8" s="70" t="s">
        <v>965</v>
      </c>
      <c r="D8" s="71">
        <v>4900</v>
      </c>
      <c r="E8" s="69"/>
      <c r="F8" s="71">
        <v>4900</v>
      </c>
      <c r="G8" s="71">
        <v>4900</v>
      </c>
      <c r="H8" s="72">
        <v>1</v>
      </c>
      <c r="I8" s="77" t="s">
        <v>966</v>
      </c>
    </row>
    <row r="9" s="46" customFormat="1" ht="115" customHeight="1" spans="1:9">
      <c r="A9" s="69" t="s">
        <v>960</v>
      </c>
      <c r="B9" s="28" t="s">
        <v>967</v>
      </c>
      <c r="C9" s="70" t="s">
        <v>968</v>
      </c>
      <c r="D9" s="71">
        <v>1000</v>
      </c>
      <c r="E9" s="69"/>
      <c r="F9" s="71">
        <v>1000</v>
      </c>
      <c r="G9" s="71">
        <v>1000</v>
      </c>
      <c r="H9" s="72">
        <v>1</v>
      </c>
      <c r="I9" s="77" t="s">
        <v>969</v>
      </c>
    </row>
    <row r="10" s="46" customFormat="1" ht="136" customHeight="1" spans="1:9">
      <c r="A10" s="69" t="s">
        <v>960</v>
      </c>
      <c r="B10" s="28" t="s">
        <v>970</v>
      </c>
      <c r="C10" s="70" t="s">
        <v>971</v>
      </c>
      <c r="D10" s="71">
        <v>27400</v>
      </c>
      <c r="E10" s="69"/>
      <c r="F10" s="71">
        <v>27400</v>
      </c>
      <c r="G10" s="71">
        <v>27400</v>
      </c>
      <c r="H10" s="72">
        <v>1</v>
      </c>
      <c r="I10" s="77" t="s">
        <v>972</v>
      </c>
    </row>
    <row r="11" s="46" customFormat="1" ht="90" customHeight="1" spans="1:9">
      <c r="A11" s="69" t="s">
        <v>960</v>
      </c>
      <c r="B11" s="28" t="s">
        <v>973</v>
      </c>
      <c r="C11" s="70" t="s">
        <v>974</v>
      </c>
      <c r="D11" s="71">
        <v>5900</v>
      </c>
      <c r="E11" s="69"/>
      <c r="F11" s="71">
        <v>5900</v>
      </c>
      <c r="G11" s="71">
        <v>5900</v>
      </c>
      <c r="H11" s="72">
        <v>1</v>
      </c>
      <c r="I11" s="77" t="s">
        <v>975</v>
      </c>
    </row>
    <row r="12" s="46" customFormat="1" ht="94" customHeight="1" spans="1:9">
      <c r="A12" s="69" t="s">
        <v>960</v>
      </c>
      <c r="B12" s="28" t="s">
        <v>976</v>
      </c>
      <c r="C12" s="70" t="s">
        <v>977</v>
      </c>
      <c r="D12" s="71">
        <v>5500</v>
      </c>
      <c r="E12" s="69"/>
      <c r="F12" s="71">
        <v>5500</v>
      </c>
      <c r="G12" s="71">
        <v>5500</v>
      </c>
      <c r="H12" s="72">
        <v>1</v>
      </c>
      <c r="I12" s="77" t="s">
        <v>978</v>
      </c>
    </row>
    <row r="13" s="46" customFormat="1" ht="132" customHeight="1" spans="1:9">
      <c r="A13" s="69" t="s">
        <v>960</v>
      </c>
      <c r="B13" s="28" t="s">
        <v>967</v>
      </c>
      <c r="C13" s="70" t="s">
        <v>979</v>
      </c>
      <c r="D13" s="71">
        <v>7000</v>
      </c>
      <c r="E13" s="69"/>
      <c r="F13" s="71">
        <v>7000</v>
      </c>
      <c r="G13" s="71">
        <v>7000</v>
      </c>
      <c r="H13" s="72">
        <v>1</v>
      </c>
      <c r="I13" s="77" t="s">
        <v>980</v>
      </c>
    </row>
    <row r="14" s="46" customFormat="1" ht="78" customHeight="1" spans="1:9">
      <c r="A14" s="69" t="s">
        <v>960</v>
      </c>
      <c r="B14" s="28" t="s">
        <v>981</v>
      </c>
      <c r="C14" s="70" t="s">
        <v>982</v>
      </c>
      <c r="D14" s="71">
        <v>7800</v>
      </c>
      <c r="E14" s="69"/>
      <c r="F14" s="71">
        <v>7800</v>
      </c>
      <c r="G14" s="71">
        <v>7800</v>
      </c>
      <c r="H14" s="72">
        <v>1</v>
      </c>
      <c r="I14" s="77" t="s">
        <v>983</v>
      </c>
    </row>
    <row r="15" s="46" customFormat="1" ht="78" customHeight="1" spans="1:9">
      <c r="A15" s="69" t="s">
        <v>960</v>
      </c>
      <c r="B15" s="28" t="s">
        <v>984</v>
      </c>
      <c r="C15" s="70" t="s">
        <v>985</v>
      </c>
      <c r="D15" s="28">
        <v>13275</v>
      </c>
      <c r="E15" s="28">
        <v>2875</v>
      </c>
      <c r="F15" s="71">
        <v>10400</v>
      </c>
      <c r="G15" s="71">
        <v>13275</v>
      </c>
      <c r="H15" s="72">
        <v>1</v>
      </c>
      <c r="I15" s="78" t="s">
        <v>986</v>
      </c>
    </row>
    <row r="16" s="46" customFormat="1" ht="78" customHeight="1" spans="1:9">
      <c r="A16" s="69" t="s">
        <v>960</v>
      </c>
      <c r="B16" s="28" t="s">
        <v>967</v>
      </c>
      <c r="C16" s="70" t="s">
        <v>987</v>
      </c>
      <c r="D16" s="28">
        <v>1037</v>
      </c>
      <c r="E16" s="69"/>
      <c r="F16" s="28">
        <v>1037</v>
      </c>
      <c r="G16" s="28">
        <v>1037</v>
      </c>
      <c r="H16" s="72">
        <v>1</v>
      </c>
      <c r="I16" s="78" t="s">
        <v>986</v>
      </c>
    </row>
    <row r="17" s="46" customFormat="1" ht="78" customHeight="1" spans="1:9">
      <c r="A17" s="69" t="s">
        <v>960</v>
      </c>
      <c r="B17" s="28" t="s">
        <v>967</v>
      </c>
      <c r="C17" s="70" t="s">
        <v>988</v>
      </c>
      <c r="D17" s="71">
        <v>7300</v>
      </c>
      <c r="E17" s="69"/>
      <c r="F17" s="71">
        <v>7300</v>
      </c>
      <c r="G17" s="71">
        <v>7300</v>
      </c>
      <c r="H17" s="72">
        <v>1</v>
      </c>
      <c r="I17" s="78" t="s">
        <v>986</v>
      </c>
    </row>
    <row r="18" s="46" customFormat="1" ht="78" customHeight="1" spans="1:9">
      <c r="A18" s="69" t="s">
        <v>960</v>
      </c>
      <c r="B18" s="28" t="s">
        <v>981</v>
      </c>
      <c r="C18" s="70" t="s">
        <v>989</v>
      </c>
      <c r="D18" s="71">
        <v>6000</v>
      </c>
      <c r="E18" s="69"/>
      <c r="F18" s="71">
        <v>6000</v>
      </c>
      <c r="G18" s="71">
        <v>6000</v>
      </c>
      <c r="H18" s="72">
        <v>1</v>
      </c>
      <c r="I18" s="78" t="s">
        <v>986</v>
      </c>
    </row>
    <row r="19" s="46" customFormat="1" ht="270.75" spans="1:9">
      <c r="A19" s="69" t="s">
        <v>960</v>
      </c>
      <c r="B19" s="26" t="s">
        <v>990</v>
      </c>
      <c r="C19" s="70" t="s">
        <v>990</v>
      </c>
      <c r="D19" s="73">
        <v>13.74</v>
      </c>
      <c r="E19" s="26"/>
      <c r="F19" s="73">
        <v>13.74</v>
      </c>
      <c r="G19" s="73">
        <v>13.74</v>
      </c>
      <c r="H19" s="72">
        <v>1</v>
      </c>
      <c r="I19" s="77" t="s">
        <v>991</v>
      </c>
    </row>
    <row r="20" s="46" customFormat="1" ht="128.25" spans="1:9">
      <c r="A20" s="69" t="s">
        <v>960</v>
      </c>
      <c r="B20" s="26" t="s">
        <v>967</v>
      </c>
      <c r="C20" s="70" t="s">
        <v>992</v>
      </c>
      <c r="D20" s="73">
        <v>11.32</v>
      </c>
      <c r="E20" s="26"/>
      <c r="F20" s="73">
        <v>11.32</v>
      </c>
      <c r="G20" s="73">
        <v>11.32</v>
      </c>
      <c r="H20" s="72">
        <v>1</v>
      </c>
      <c r="I20" s="77" t="s">
        <v>993</v>
      </c>
    </row>
    <row r="21" s="46" customFormat="1" ht="185.25" spans="1:9">
      <c r="A21" s="69" t="s">
        <v>960</v>
      </c>
      <c r="B21" s="26" t="s">
        <v>547</v>
      </c>
      <c r="C21" s="70" t="s">
        <v>994</v>
      </c>
      <c r="D21" s="73">
        <v>70.88</v>
      </c>
      <c r="E21" s="26"/>
      <c r="F21" s="73">
        <v>70.88</v>
      </c>
      <c r="G21" s="73">
        <v>70.88</v>
      </c>
      <c r="H21" s="72">
        <v>1</v>
      </c>
      <c r="I21" s="77" t="s">
        <v>995</v>
      </c>
    </row>
    <row r="22" s="46" customFormat="1" ht="142.5" spans="1:9">
      <c r="A22" s="69" t="s">
        <v>960</v>
      </c>
      <c r="B22" s="26" t="s">
        <v>996</v>
      </c>
      <c r="C22" s="70" t="s">
        <v>997</v>
      </c>
      <c r="D22" s="73">
        <v>40</v>
      </c>
      <c r="E22" s="26"/>
      <c r="F22" s="73">
        <v>40</v>
      </c>
      <c r="G22" s="73">
        <v>40</v>
      </c>
      <c r="H22" s="72">
        <v>1</v>
      </c>
      <c r="I22" s="77" t="s">
        <v>998</v>
      </c>
    </row>
    <row r="23" s="46" customFormat="1" ht="42.75" spans="1:9">
      <c r="A23" s="69" t="s">
        <v>960</v>
      </c>
      <c r="B23" s="26" t="s">
        <v>999</v>
      </c>
      <c r="C23" s="70" t="s">
        <v>1000</v>
      </c>
      <c r="D23" s="73">
        <v>31.74</v>
      </c>
      <c r="E23" s="26"/>
      <c r="F23" s="73">
        <v>31.74</v>
      </c>
      <c r="G23" s="73">
        <v>31.74</v>
      </c>
      <c r="H23" s="72">
        <v>1</v>
      </c>
      <c r="I23" s="77" t="s">
        <v>1001</v>
      </c>
    </row>
    <row r="24" s="46" customFormat="1" ht="370.5" spans="1:9">
      <c r="A24" s="69" t="s">
        <v>960</v>
      </c>
      <c r="B24" s="26" t="s">
        <v>547</v>
      </c>
      <c r="C24" s="70" t="s">
        <v>1002</v>
      </c>
      <c r="D24" s="73">
        <v>77.52</v>
      </c>
      <c r="E24" s="26"/>
      <c r="F24" s="73">
        <v>77.52</v>
      </c>
      <c r="G24" s="73">
        <v>77.52</v>
      </c>
      <c r="H24" s="72">
        <v>1</v>
      </c>
      <c r="I24" s="77" t="s">
        <v>1003</v>
      </c>
    </row>
    <row r="25" s="46" customFormat="1" ht="84" customHeight="1" spans="1:9">
      <c r="A25" s="69" t="s">
        <v>960</v>
      </c>
      <c r="B25" s="26" t="s">
        <v>967</v>
      </c>
      <c r="C25" s="70" t="s">
        <v>1004</v>
      </c>
      <c r="D25" s="73">
        <v>48.85</v>
      </c>
      <c r="E25" s="26"/>
      <c r="F25" s="73">
        <v>48.85</v>
      </c>
      <c r="G25" s="73">
        <v>48.85</v>
      </c>
      <c r="H25" s="72">
        <v>1</v>
      </c>
      <c r="I25" s="77" t="s">
        <v>1005</v>
      </c>
    </row>
    <row r="26" s="46" customFormat="1" ht="71.25" spans="1:9">
      <c r="A26" s="69" t="s">
        <v>960</v>
      </c>
      <c r="B26" s="26" t="s">
        <v>554</v>
      </c>
      <c r="C26" s="70" t="s">
        <v>1006</v>
      </c>
      <c r="D26" s="73">
        <v>194.55</v>
      </c>
      <c r="E26" s="26"/>
      <c r="F26" s="73">
        <v>194.55</v>
      </c>
      <c r="G26" s="73">
        <v>194.55</v>
      </c>
      <c r="H26" s="72">
        <v>1</v>
      </c>
      <c r="I26" s="77" t="s">
        <v>1007</v>
      </c>
    </row>
    <row r="27" s="46" customFormat="1" ht="128.25" spans="1:9">
      <c r="A27" s="69" t="s">
        <v>960</v>
      </c>
      <c r="B27" s="26" t="s">
        <v>999</v>
      </c>
      <c r="C27" s="70" t="s">
        <v>1008</v>
      </c>
      <c r="D27" s="73">
        <v>31.5</v>
      </c>
      <c r="E27" s="26"/>
      <c r="F27" s="73">
        <v>31.5</v>
      </c>
      <c r="G27" s="73">
        <v>31.5</v>
      </c>
      <c r="H27" s="72">
        <v>1</v>
      </c>
      <c r="I27" s="77" t="s">
        <v>1009</v>
      </c>
    </row>
    <row r="28" s="46" customFormat="1" ht="57" spans="1:9">
      <c r="A28" s="69" t="s">
        <v>960</v>
      </c>
      <c r="B28" s="26" t="s">
        <v>1010</v>
      </c>
      <c r="C28" s="70" t="s">
        <v>1011</v>
      </c>
      <c r="D28" s="73">
        <v>184.44</v>
      </c>
      <c r="E28" s="26"/>
      <c r="F28" s="73">
        <v>184.44</v>
      </c>
      <c r="G28" s="73">
        <v>184.44</v>
      </c>
      <c r="H28" s="72">
        <v>1</v>
      </c>
      <c r="I28" s="77" t="s">
        <v>1012</v>
      </c>
    </row>
    <row r="29" s="46" customFormat="1" ht="85.5" spans="1:9">
      <c r="A29" s="69" t="s">
        <v>960</v>
      </c>
      <c r="B29" s="26" t="s">
        <v>999</v>
      </c>
      <c r="C29" s="70" t="s">
        <v>1013</v>
      </c>
      <c r="D29" s="73">
        <v>104.62</v>
      </c>
      <c r="E29" s="26"/>
      <c r="F29" s="73">
        <v>104.62</v>
      </c>
      <c r="G29" s="73">
        <v>104.62</v>
      </c>
      <c r="H29" s="72">
        <v>1</v>
      </c>
      <c r="I29" s="77" t="s">
        <v>1014</v>
      </c>
    </row>
    <row r="30" s="46" customFormat="1" ht="299.25" spans="1:9">
      <c r="A30" s="69" t="s">
        <v>960</v>
      </c>
      <c r="B30" s="26" t="s">
        <v>1010</v>
      </c>
      <c r="C30" s="70" t="s">
        <v>1015</v>
      </c>
      <c r="D30" s="73">
        <v>124.52</v>
      </c>
      <c r="E30" s="26"/>
      <c r="F30" s="73">
        <v>124.52</v>
      </c>
      <c r="G30" s="73">
        <v>124.52</v>
      </c>
      <c r="H30" s="72">
        <v>1</v>
      </c>
      <c r="I30" s="77" t="s">
        <v>1016</v>
      </c>
    </row>
    <row r="31" s="46" customFormat="1" ht="85.5" spans="1:9">
      <c r="A31" s="69" t="s">
        <v>960</v>
      </c>
      <c r="B31" s="26" t="s">
        <v>547</v>
      </c>
      <c r="C31" s="70" t="s">
        <v>1017</v>
      </c>
      <c r="D31" s="73">
        <v>10.53</v>
      </c>
      <c r="E31" s="26"/>
      <c r="F31" s="73">
        <v>10.53</v>
      </c>
      <c r="G31" s="73">
        <v>10.53</v>
      </c>
      <c r="H31" s="72">
        <v>1</v>
      </c>
      <c r="I31" s="77" t="s">
        <v>1018</v>
      </c>
    </row>
    <row r="32" s="46" customFormat="1" ht="85.5" spans="1:9">
      <c r="A32" s="69" t="s">
        <v>960</v>
      </c>
      <c r="B32" s="26" t="s">
        <v>550</v>
      </c>
      <c r="C32" s="70" t="s">
        <v>1019</v>
      </c>
      <c r="D32" s="73">
        <v>2.25</v>
      </c>
      <c r="E32" s="26"/>
      <c r="F32" s="73">
        <v>2.25</v>
      </c>
      <c r="G32" s="73">
        <v>2.25</v>
      </c>
      <c r="H32" s="72">
        <v>1</v>
      </c>
      <c r="I32" s="77" t="s">
        <v>1020</v>
      </c>
    </row>
    <row r="33" s="46" customFormat="1" ht="299.25" spans="1:9">
      <c r="A33" s="69" t="s">
        <v>960</v>
      </c>
      <c r="B33" s="26" t="s">
        <v>1010</v>
      </c>
      <c r="C33" s="70" t="s">
        <v>1015</v>
      </c>
      <c r="D33" s="73">
        <v>0.45</v>
      </c>
      <c r="E33" s="26"/>
      <c r="F33" s="73">
        <v>0.45</v>
      </c>
      <c r="G33" s="73">
        <v>0.45</v>
      </c>
      <c r="H33" s="72">
        <v>1</v>
      </c>
      <c r="I33" s="77" t="s">
        <v>1016</v>
      </c>
    </row>
    <row r="34" s="46" customFormat="1" ht="199.5" spans="1:9">
      <c r="A34" s="69" t="s">
        <v>960</v>
      </c>
      <c r="B34" s="26" t="s">
        <v>550</v>
      </c>
      <c r="C34" s="70" t="s">
        <v>1021</v>
      </c>
      <c r="D34" s="73">
        <v>29.07</v>
      </c>
      <c r="E34" s="26"/>
      <c r="F34" s="73">
        <v>29.07</v>
      </c>
      <c r="G34" s="73">
        <v>29.07</v>
      </c>
      <c r="H34" s="72">
        <v>1</v>
      </c>
      <c r="I34" s="77" t="s">
        <v>1022</v>
      </c>
    </row>
    <row r="35" s="46" customFormat="1" ht="99.75" spans="1:9">
      <c r="A35" s="69" t="s">
        <v>960</v>
      </c>
      <c r="B35" s="26" t="s">
        <v>967</v>
      </c>
      <c r="C35" s="70" t="s">
        <v>1023</v>
      </c>
      <c r="D35" s="73">
        <v>75.53</v>
      </c>
      <c r="E35" s="26"/>
      <c r="F35" s="73">
        <v>75.53</v>
      </c>
      <c r="G35" s="73">
        <v>75.53</v>
      </c>
      <c r="H35" s="72">
        <v>1</v>
      </c>
      <c r="I35" s="77" t="s">
        <v>1024</v>
      </c>
    </row>
    <row r="36" s="46" customFormat="1" ht="99.75" spans="1:9">
      <c r="A36" s="69" t="s">
        <v>960</v>
      </c>
      <c r="B36" s="26" t="s">
        <v>554</v>
      </c>
      <c r="C36" s="70" t="s">
        <v>1025</v>
      </c>
      <c r="D36" s="73">
        <v>35.01</v>
      </c>
      <c r="E36" s="26"/>
      <c r="F36" s="73">
        <v>35.01</v>
      </c>
      <c r="G36" s="73">
        <v>35.01</v>
      </c>
      <c r="H36" s="72">
        <v>1</v>
      </c>
      <c r="I36" s="77" t="s">
        <v>1026</v>
      </c>
    </row>
    <row r="37" s="46" customFormat="1" ht="85.5" spans="1:9">
      <c r="A37" s="69" t="s">
        <v>960</v>
      </c>
      <c r="B37" s="26" t="s">
        <v>999</v>
      </c>
      <c r="C37" s="70" t="s">
        <v>1027</v>
      </c>
      <c r="D37" s="73">
        <v>76.02</v>
      </c>
      <c r="E37" s="26"/>
      <c r="F37" s="73">
        <v>76.02</v>
      </c>
      <c r="G37" s="73">
        <v>76.02</v>
      </c>
      <c r="H37" s="72">
        <v>1</v>
      </c>
      <c r="I37" s="77" t="s">
        <v>1028</v>
      </c>
    </row>
    <row r="38" s="46" customFormat="1" ht="42.75" spans="1:9">
      <c r="A38" s="69" t="s">
        <v>960</v>
      </c>
      <c r="B38" s="26" t="s">
        <v>1029</v>
      </c>
      <c r="C38" s="70" t="s">
        <v>1030</v>
      </c>
      <c r="D38" s="73">
        <v>66.65</v>
      </c>
      <c r="E38" s="26"/>
      <c r="F38" s="73">
        <v>66.65</v>
      </c>
      <c r="G38" s="73">
        <v>66.65</v>
      </c>
      <c r="H38" s="72">
        <v>1</v>
      </c>
      <c r="I38" s="77" t="s">
        <v>1031</v>
      </c>
    </row>
    <row r="39" s="46" customFormat="1" ht="171" spans="1:9">
      <c r="A39" s="69" t="s">
        <v>960</v>
      </c>
      <c r="B39" s="26" t="s">
        <v>996</v>
      </c>
      <c r="C39" s="70" t="s">
        <v>1032</v>
      </c>
      <c r="D39" s="73">
        <v>104.86</v>
      </c>
      <c r="E39" s="26"/>
      <c r="F39" s="73">
        <v>104.86</v>
      </c>
      <c r="G39" s="73">
        <v>104.86</v>
      </c>
      <c r="H39" s="72">
        <v>1</v>
      </c>
      <c r="I39" s="77" t="s">
        <v>1033</v>
      </c>
    </row>
    <row r="40" s="46" customFormat="1" ht="85.5" spans="1:9">
      <c r="A40" s="69" t="s">
        <v>960</v>
      </c>
      <c r="B40" s="26" t="s">
        <v>547</v>
      </c>
      <c r="C40" s="70" t="s">
        <v>1034</v>
      </c>
      <c r="D40" s="73">
        <v>133.15</v>
      </c>
      <c r="E40" s="26"/>
      <c r="F40" s="73">
        <v>133.15</v>
      </c>
      <c r="G40" s="73">
        <v>133.15</v>
      </c>
      <c r="H40" s="72">
        <v>1</v>
      </c>
      <c r="I40" s="77" t="s">
        <v>1035</v>
      </c>
    </row>
    <row r="41" s="46" customFormat="1" ht="99.75" spans="1:9">
      <c r="A41" s="69" t="s">
        <v>960</v>
      </c>
      <c r="B41" s="26" t="s">
        <v>547</v>
      </c>
      <c r="C41" s="70" t="s">
        <v>1034</v>
      </c>
      <c r="D41" s="73">
        <v>0</v>
      </c>
      <c r="E41" s="26"/>
      <c r="F41" s="73">
        <v>0</v>
      </c>
      <c r="G41" s="73">
        <v>0</v>
      </c>
      <c r="H41" s="72">
        <v>1</v>
      </c>
      <c r="I41" s="77" t="s">
        <v>1036</v>
      </c>
    </row>
    <row r="42" s="46" customFormat="1" ht="85.5" spans="1:9">
      <c r="A42" s="69" t="s">
        <v>960</v>
      </c>
      <c r="B42" s="26" t="s">
        <v>549</v>
      </c>
      <c r="C42" s="70" t="s">
        <v>1037</v>
      </c>
      <c r="D42" s="73">
        <v>63</v>
      </c>
      <c r="E42" s="26"/>
      <c r="F42" s="73">
        <v>63</v>
      </c>
      <c r="G42" s="73">
        <v>63</v>
      </c>
      <c r="H42" s="72">
        <v>1</v>
      </c>
      <c r="I42" s="77" t="s">
        <v>1038</v>
      </c>
    </row>
    <row r="43" s="46" customFormat="1" ht="99.75" spans="1:9">
      <c r="A43" s="69" t="s">
        <v>960</v>
      </c>
      <c r="B43" s="26" t="s">
        <v>552</v>
      </c>
      <c r="C43" s="70" t="s">
        <v>1039</v>
      </c>
      <c r="D43" s="73">
        <v>69.8</v>
      </c>
      <c r="E43" s="26"/>
      <c r="F43" s="73">
        <v>69.8</v>
      </c>
      <c r="G43" s="73">
        <v>69.8</v>
      </c>
      <c r="H43" s="72">
        <v>1</v>
      </c>
      <c r="I43" s="77" t="s">
        <v>1040</v>
      </c>
    </row>
    <row r="44" s="46" customFormat="1" ht="71.25" spans="1:9">
      <c r="A44" s="69" t="s">
        <v>960</v>
      </c>
      <c r="B44" s="28" t="s">
        <v>1041</v>
      </c>
      <c r="C44" s="70" t="s">
        <v>1042</v>
      </c>
      <c r="D44" s="74">
        <v>100</v>
      </c>
      <c r="E44" s="74">
        <v>100</v>
      </c>
      <c r="F44" s="69"/>
      <c r="G44" s="74">
        <v>100</v>
      </c>
      <c r="H44" s="72">
        <v>1</v>
      </c>
      <c r="I44" s="77" t="s">
        <v>1043</v>
      </c>
    </row>
    <row r="45" s="46" customFormat="1" ht="27" spans="1:9">
      <c r="A45" s="69" t="s">
        <v>960</v>
      </c>
      <c r="B45" s="28" t="s">
        <v>1044</v>
      </c>
      <c r="C45" s="70" t="s">
        <v>1045</v>
      </c>
      <c r="D45" s="74">
        <v>100</v>
      </c>
      <c r="E45" s="74">
        <v>100</v>
      </c>
      <c r="F45" s="69"/>
      <c r="G45" s="74">
        <v>100</v>
      </c>
      <c r="H45" s="72">
        <v>1</v>
      </c>
      <c r="I45" s="77" t="s">
        <v>1046</v>
      </c>
    </row>
    <row r="46" s="46" customFormat="1" ht="128.25" spans="1:9">
      <c r="A46" s="69" t="s">
        <v>960</v>
      </c>
      <c r="B46" s="28" t="s">
        <v>1047</v>
      </c>
      <c r="C46" s="70" t="s">
        <v>1048</v>
      </c>
      <c r="D46" s="74">
        <v>1800</v>
      </c>
      <c r="E46" s="74">
        <v>1800</v>
      </c>
      <c r="F46" s="69"/>
      <c r="G46" s="74">
        <v>1800</v>
      </c>
      <c r="H46" s="72">
        <v>1</v>
      </c>
      <c r="I46" s="77" t="s">
        <v>1049</v>
      </c>
    </row>
    <row r="47" s="46" customFormat="1" ht="85.5" spans="1:9">
      <c r="A47" s="69" t="s">
        <v>960</v>
      </c>
      <c r="B47" s="28" t="s">
        <v>1050</v>
      </c>
      <c r="C47" s="70" t="s">
        <v>1051</v>
      </c>
      <c r="D47" s="74">
        <v>60</v>
      </c>
      <c r="E47" s="74">
        <v>60</v>
      </c>
      <c r="F47" s="69"/>
      <c r="G47" s="74">
        <v>60</v>
      </c>
      <c r="H47" s="72">
        <v>1</v>
      </c>
      <c r="I47" s="77" t="s">
        <v>1052</v>
      </c>
    </row>
    <row r="48" s="46" customFormat="1" ht="142.5" spans="1:9">
      <c r="A48" s="69" t="s">
        <v>960</v>
      </c>
      <c r="B48" s="28" t="s">
        <v>1053</v>
      </c>
      <c r="C48" s="70" t="s">
        <v>1054</v>
      </c>
      <c r="D48" s="74">
        <v>350</v>
      </c>
      <c r="E48" s="74">
        <v>350</v>
      </c>
      <c r="F48" s="69"/>
      <c r="G48" s="74">
        <v>350</v>
      </c>
      <c r="H48" s="72">
        <v>1</v>
      </c>
      <c r="I48" s="77" t="s">
        <v>1055</v>
      </c>
    </row>
    <row r="49" s="46" customFormat="1" ht="71.25" spans="1:9">
      <c r="A49" s="69" t="s">
        <v>960</v>
      </c>
      <c r="B49" s="28" t="s">
        <v>1056</v>
      </c>
      <c r="C49" s="70" t="s">
        <v>1057</v>
      </c>
      <c r="D49" s="74">
        <v>95</v>
      </c>
      <c r="E49" s="74">
        <v>95</v>
      </c>
      <c r="F49" s="69"/>
      <c r="G49" s="74">
        <v>95</v>
      </c>
      <c r="H49" s="72">
        <v>1</v>
      </c>
      <c r="I49" s="77" t="s">
        <v>1058</v>
      </c>
    </row>
    <row r="50" s="46" customFormat="1" ht="99.75" spans="1:9">
      <c r="A50" s="69" t="s">
        <v>960</v>
      </c>
      <c r="B50" s="28" t="s">
        <v>1059</v>
      </c>
      <c r="C50" s="70" t="s">
        <v>1060</v>
      </c>
      <c r="D50" s="74">
        <v>3000</v>
      </c>
      <c r="E50" s="74">
        <v>3000</v>
      </c>
      <c r="F50" s="69"/>
      <c r="G50" s="74">
        <v>3000</v>
      </c>
      <c r="H50" s="72">
        <v>1</v>
      </c>
      <c r="I50" s="77" t="s">
        <v>1061</v>
      </c>
    </row>
    <row r="51" s="46" customFormat="1" ht="114" spans="1:9">
      <c r="A51" s="69" t="s">
        <v>960</v>
      </c>
      <c r="B51" s="28" t="s">
        <v>1062</v>
      </c>
      <c r="C51" s="70" t="s">
        <v>1063</v>
      </c>
      <c r="D51" s="74">
        <v>55</v>
      </c>
      <c r="E51" s="74">
        <v>55</v>
      </c>
      <c r="F51" s="69"/>
      <c r="G51" s="74">
        <v>55</v>
      </c>
      <c r="H51" s="72">
        <v>1</v>
      </c>
      <c r="I51" s="77" t="s">
        <v>1064</v>
      </c>
    </row>
    <row r="52" s="46" customFormat="1" ht="128.25" spans="1:9">
      <c r="A52" s="69" t="s">
        <v>960</v>
      </c>
      <c r="B52" s="28" t="s">
        <v>1065</v>
      </c>
      <c r="C52" s="70" t="s">
        <v>1066</v>
      </c>
      <c r="D52" s="74">
        <v>1850</v>
      </c>
      <c r="E52" s="74">
        <v>1850</v>
      </c>
      <c r="F52" s="69"/>
      <c r="G52" s="74">
        <v>1850</v>
      </c>
      <c r="H52" s="72">
        <v>1</v>
      </c>
      <c r="I52" s="77" t="s">
        <v>1067</v>
      </c>
    </row>
    <row r="53" s="46" customFormat="1" ht="85.5" spans="1:9">
      <c r="A53" s="69" t="s">
        <v>960</v>
      </c>
      <c r="B53" s="28" t="s">
        <v>1062</v>
      </c>
      <c r="C53" s="70" t="s">
        <v>1068</v>
      </c>
      <c r="D53" s="74">
        <v>1000</v>
      </c>
      <c r="E53" s="74">
        <v>1000</v>
      </c>
      <c r="F53" s="69"/>
      <c r="G53" s="74">
        <v>1000</v>
      </c>
      <c r="H53" s="72">
        <v>1</v>
      </c>
      <c r="I53" s="77" t="s">
        <v>1069</v>
      </c>
    </row>
    <row r="54" s="46" customFormat="1" ht="114" spans="1:9">
      <c r="A54" s="69" t="s">
        <v>960</v>
      </c>
      <c r="B54" s="28" t="s">
        <v>1070</v>
      </c>
      <c r="C54" s="70" t="s">
        <v>1071</v>
      </c>
      <c r="D54" s="74">
        <v>650</v>
      </c>
      <c r="E54" s="74">
        <v>650</v>
      </c>
      <c r="F54" s="69"/>
      <c r="G54" s="74">
        <v>650</v>
      </c>
      <c r="H54" s="72">
        <v>1</v>
      </c>
      <c r="I54" s="77" t="s">
        <v>1072</v>
      </c>
    </row>
    <row r="55" s="5" customFormat="1" ht="54" customHeight="1" spans="1:9">
      <c r="A55" s="30" t="s">
        <v>1073</v>
      </c>
      <c r="B55" s="30"/>
      <c r="C55" s="30"/>
      <c r="D55" s="30"/>
      <c r="E55" s="30"/>
      <c r="F55" s="30"/>
      <c r="G55" s="30"/>
      <c r="H55" s="30"/>
      <c r="I55" s="30"/>
    </row>
    <row r="56" s="46" customFormat="1" ht="24" customHeight="1" spans="3:8">
      <c r="C56" s="47"/>
      <c r="D56" s="48"/>
      <c r="E56" s="48"/>
      <c r="F56" s="48"/>
      <c r="G56" s="48"/>
      <c r="H56" s="49"/>
    </row>
    <row r="57" s="46" customFormat="1" ht="24" customHeight="1" spans="3:8">
      <c r="C57" s="47"/>
      <c r="D57" s="48"/>
      <c r="E57" s="48"/>
      <c r="F57" s="48"/>
      <c r="G57" s="48"/>
      <c r="H57" s="49"/>
    </row>
    <row r="58" s="46" customFormat="1" ht="24" customHeight="1" spans="3:8">
      <c r="C58" s="47"/>
      <c r="D58" s="48"/>
      <c r="E58" s="48"/>
      <c r="F58" s="48"/>
      <c r="G58" s="48"/>
      <c r="H58" s="49"/>
    </row>
    <row r="59" s="46" customFormat="1" ht="24" customHeight="1" spans="3:8">
      <c r="C59" s="47"/>
      <c r="D59" s="48"/>
      <c r="E59" s="48"/>
      <c r="F59" s="48"/>
      <c r="G59" s="48"/>
      <c r="H59" s="49"/>
    </row>
    <row r="60" s="46" customFormat="1" ht="24" customHeight="1" spans="3:8">
      <c r="C60" s="47"/>
      <c r="D60" s="48"/>
      <c r="E60" s="48"/>
      <c r="F60" s="48"/>
      <c r="G60" s="48"/>
      <c r="H60" s="49"/>
    </row>
    <row r="61" s="46" customFormat="1" ht="24" customHeight="1" spans="3:8">
      <c r="C61" s="47"/>
      <c r="D61" s="48"/>
      <c r="E61" s="48"/>
      <c r="F61" s="48"/>
      <c r="G61" s="48"/>
      <c r="H61" s="49"/>
    </row>
    <row r="62" s="46" customFormat="1" ht="24" customHeight="1" spans="3:8">
      <c r="C62" s="47"/>
      <c r="D62" s="48"/>
      <c r="E62" s="48"/>
      <c r="F62" s="48"/>
      <c r="G62" s="48"/>
      <c r="H62" s="49"/>
    </row>
    <row r="63" s="46" customFormat="1" ht="24" customHeight="1" spans="3:8">
      <c r="C63" s="47"/>
      <c r="D63" s="48"/>
      <c r="E63" s="48"/>
      <c r="F63" s="48"/>
      <c r="G63" s="48"/>
      <c r="H63" s="49"/>
    </row>
    <row r="64" s="46" customFormat="1" ht="24" customHeight="1" spans="3:8">
      <c r="C64" s="47"/>
      <c r="D64" s="48"/>
      <c r="E64" s="48"/>
      <c r="F64" s="48"/>
      <c r="G64" s="48"/>
      <c r="H64" s="49"/>
    </row>
    <row r="65" s="46" customFormat="1" ht="24" customHeight="1" spans="3:8">
      <c r="C65" s="47"/>
      <c r="D65" s="48"/>
      <c r="E65" s="48"/>
      <c r="F65" s="48"/>
      <c r="G65" s="48"/>
      <c r="H65" s="49"/>
    </row>
    <row r="66" s="46" customFormat="1" ht="24" customHeight="1" spans="3:8">
      <c r="C66" s="47"/>
      <c r="D66" s="48"/>
      <c r="E66" s="48"/>
      <c r="F66" s="48"/>
      <c r="G66" s="48"/>
      <c r="H66" s="49"/>
    </row>
    <row r="67" s="46" customFormat="1" ht="24" customHeight="1" spans="3:8">
      <c r="C67" s="47"/>
      <c r="D67" s="48"/>
      <c r="E67" s="48"/>
      <c r="F67" s="48"/>
      <c r="G67" s="48"/>
      <c r="H67" s="49"/>
    </row>
    <row r="68" s="46" customFormat="1" ht="24" customHeight="1" spans="3:8">
      <c r="C68" s="47"/>
      <c r="D68" s="48"/>
      <c r="E68" s="48"/>
      <c r="F68" s="48"/>
      <c r="G68" s="48"/>
      <c r="H68" s="49"/>
    </row>
    <row r="69" s="46" customFormat="1" ht="24" customHeight="1" spans="3:8">
      <c r="C69" s="47"/>
      <c r="D69" s="48"/>
      <c r="E69" s="48"/>
      <c r="F69" s="48"/>
      <c r="G69" s="48"/>
      <c r="H69" s="49"/>
    </row>
    <row r="70" s="46" customFormat="1" ht="24" customHeight="1" spans="3:8">
      <c r="C70" s="47"/>
      <c r="D70" s="48"/>
      <c r="E70" s="48"/>
      <c r="F70" s="48"/>
      <c r="G70" s="48"/>
      <c r="H70" s="49"/>
    </row>
    <row r="71" s="46" customFormat="1" ht="24" customHeight="1" spans="3:8">
      <c r="C71" s="47"/>
      <c r="D71" s="48"/>
      <c r="E71" s="48"/>
      <c r="F71" s="48"/>
      <c r="G71" s="48"/>
      <c r="H71" s="49"/>
    </row>
    <row r="72" s="46" customFormat="1" ht="24" customHeight="1" spans="3:8">
      <c r="C72" s="47"/>
      <c r="D72" s="48"/>
      <c r="E72" s="48"/>
      <c r="F72" s="48"/>
      <c r="G72" s="48"/>
      <c r="H72" s="49"/>
    </row>
    <row r="73" s="46" customFormat="1" ht="24" customHeight="1" spans="3:8">
      <c r="C73" s="47"/>
      <c r="D73" s="48"/>
      <c r="E73" s="48"/>
      <c r="F73" s="48"/>
      <c r="G73" s="48"/>
      <c r="H73" s="49"/>
    </row>
    <row r="74" s="46" customFormat="1" ht="24" customHeight="1" spans="3:8">
      <c r="C74" s="47"/>
      <c r="D74" s="48"/>
      <c r="E74" s="48"/>
      <c r="F74" s="48"/>
      <c r="G74" s="48"/>
      <c r="H74" s="49"/>
    </row>
    <row r="75" s="46" customFormat="1" ht="24" customHeight="1" spans="3:8">
      <c r="C75" s="47"/>
      <c r="D75" s="48"/>
      <c r="E75" s="48"/>
      <c r="F75" s="48"/>
      <c r="G75" s="48"/>
      <c r="H75" s="49"/>
    </row>
    <row r="76" s="46" customFormat="1" ht="24" customHeight="1" spans="3:8">
      <c r="C76" s="47"/>
      <c r="D76" s="48"/>
      <c r="E76" s="48"/>
      <c r="F76" s="48"/>
      <c r="G76" s="48"/>
      <c r="H76" s="49"/>
    </row>
    <row r="77" s="46" customFormat="1" ht="24" customHeight="1" spans="3:8">
      <c r="C77" s="47"/>
      <c r="D77" s="48"/>
      <c r="E77" s="48"/>
      <c r="F77" s="48"/>
      <c r="G77" s="48"/>
      <c r="H77" s="49"/>
    </row>
    <row r="78" s="46" customFormat="1" ht="24" customHeight="1" spans="3:8">
      <c r="C78" s="47"/>
      <c r="D78" s="48"/>
      <c r="E78" s="48"/>
      <c r="F78" s="48"/>
      <c r="G78" s="48"/>
      <c r="H78" s="49"/>
    </row>
    <row r="79" s="46" customFormat="1" ht="24" customHeight="1" spans="3:8">
      <c r="C79" s="47"/>
      <c r="D79" s="48"/>
      <c r="E79" s="48"/>
      <c r="F79" s="48"/>
      <c r="G79" s="48"/>
      <c r="H79" s="49"/>
    </row>
    <row r="80" s="46" customFormat="1" ht="24" customHeight="1" spans="3:8">
      <c r="C80" s="47"/>
      <c r="D80" s="48"/>
      <c r="E80" s="48"/>
      <c r="F80" s="48"/>
      <c r="G80" s="48"/>
      <c r="H80" s="49"/>
    </row>
    <row r="81" s="46" customFormat="1" ht="24" customHeight="1" spans="3:8">
      <c r="C81" s="47"/>
      <c r="D81" s="48"/>
      <c r="E81" s="48"/>
      <c r="F81" s="48"/>
      <c r="G81" s="48"/>
      <c r="H81" s="49"/>
    </row>
    <row r="82" s="46" customFormat="1" ht="24" customHeight="1" spans="3:8">
      <c r="C82" s="47"/>
      <c r="D82" s="48"/>
      <c r="E82" s="48"/>
      <c r="F82" s="48"/>
      <c r="G82" s="48"/>
      <c r="H82" s="49"/>
    </row>
    <row r="83" s="46" customFormat="1" ht="24" customHeight="1" spans="3:8">
      <c r="C83" s="47"/>
      <c r="D83" s="48"/>
      <c r="E83" s="48"/>
      <c r="F83" s="48"/>
      <c r="G83" s="48"/>
      <c r="H83" s="49"/>
    </row>
    <row r="84" s="46" customFormat="1" ht="24" customHeight="1" spans="3:8">
      <c r="C84" s="47"/>
      <c r="D84" s="48"/>
      <c r="E84" s="48"/>
      <c r="F84" s="48"/>
      <c r="G84" s="48"/>
      <c r="H84" s="49"/>
    </row>
    <row r="85" s="46" customFormat="1" ht="24" customHeight="1" spans="3:8">
      <c r="C85" s="47"/>
      <c r="D85" s="48"/>
      <c r="E85" s="48"/>
      <c r="F85" s="48"/>
      <c r="G85" s="48"/>
      <c r="H85" s="49"/>
    </row>
    <row r="86" s="46" customFormat="1" ht="24" customHeight="1" spans="3:8">
      <c r="C86" s="47"/>
      <c r="D86" s="48"/>
      <c r="E86" s="48"/>
      <c r="F86" s="48"/>
      <c r="G86" s="48"/>
      <c r="H86" s="49"/>
    </row>
    <row r="87" s="46" customFormat="1" ht="24" customHeight="1" spans="3:8">
      <c r="C87" s="47"/>
      <c r="D87" s="48"/>
      <c r="E87" s="48"/>
      <c r="F87" s="48"/>
      <c r="G87" s="48"/>
      <c r="H87" s="49"/>
    </row>
    <row r="88" s="46" customFormat="1" ht="24" customHeight="1" spans="3:8">
      <c r="C88" s="47"/>
      <c r="D88" s="48"/>
      <c r="E88" s="48"/>
      <c r="F88" s="48"/>
      <c r="G88" s="48"/>
      <c r="H88" s="49"/>
    </row>
    <row r="89" s="46" customFormat="1" ht="24" customHeight="1" spans="3:8">
      <c r="C89" s="47"/>
      <c r="D89" s="48"/>
      <c r="E89" s="48"/>
      <c r="F89" s="48"/>
      <c r="G89" s="48"/>
      <c r="H89" s="49"/>
    </row>
    <row r="90" s="46" customFormat="1" ht="24" customHeight="1" spans="3:8">
      <c r="C90" s="47"/>
      <c r="D90" s="48"/>
      <c r="E90" s="48"/>
      <c r="F90" s="48"/>
      <c r="G90" s="48"/>
      <c r="H90" s="49"/>
    </row>
    <row r="91" s="46" customFormat="1" ht="24" customHeight="1" spans="3:8">
      <c r="C91" s="47"/>
      <c r="D91" s="48"/>
      <c r="E91" s="48"/>
      <c r="F91" s="48"/>
      <c r="G91" s="48"/>
      <c r="H91" s="49"/>
    </row>
    <row r="92" s="46" customFormat="1" ht="24" customHeight="1" spans="3:8">
      <c r="C92" s="47"/>
      <c r="D92" s="48"/>
      <c r="E92" s="48"/>
      <c r="F92" s="48"/>
      <c r="G92" s="48"/>
      <c r="H92" s="49"/>
    </row>
    <row r="93" s="46" customFormat="1" ht="24" customHeight="1" spans="3:8">
      <c r="C93" s="47"/>
      <c r="D93" s="48"/>
      <c r="E93" s="48"/>
      <c r="F93" s="48"/>
      <c r="G93" s="48"/>
      <c r="H93" s="49"/>
    </row>
    <row r="94" s="46" customFormat="1" ht="24" customHeight="1" spans="3:8">
      <c r="C94" s="47"/>
      <c r="D94" s="48"/>
      <c r="E94" s="48"/>
      <c r="F94" s="48"/>
      <c r="G94" s="48"/>
      <c r="H94" s="49"/>
    </row>
    <row r="95" s="46" customFormat="1" ht="24" customHeight="1" spans="3:8">
      <c r="C95" s="47"/>
      <c r="D95" s="48"/>
      <c r="E95" s="48"/>
      <c r="F95" s="48"/>
      <c r="G95" s="48"/>
      <c r="H95" s="49"/>
    </row>
    <row r="96" s="46" customFormat="1" ht="24" customHeight="1" spans="3:8">
      <c r="C96" s="47"/>
      <c r="D96" s="48"/>
      <c r="E96" s="48"/>
      <c r="F96" s="48"/>
      <c r="G96" s="48"/>
      <c r="H96" s="49"/>
    </row>
    <row r="97" s="46" customFormat="1" ht="24" customHeight="1" spans="3:8">
      <c r="C97" s="47"/>
      <c r="D97" s="48"/>
      <c r="E97" s="48"/>
      <c r="F97" s="48"/>
      <c r="G97" s="48"/>
      <c r="H97" s="49"/>
    </row>
    <row r="98" s="46" customFormat="1" ht="24" customHeight="1" spans="3:8">
      <c r="C98" s="47"/>
      <c r="D98" s="48"/>
      <c r="E98" s="48"/>
      <c r="F98" s="48"/>
      <c r="G98" s="48"/>
      <c r="H98" s="49"/>
    </row>
    <row r="99" s="46" customFormat="1" ht="24" customHeight="1" spans="3:8">
      <c r="C99" s="47"/>
      <c r="D99" s="48"/>
      <c r="E99" s="48"/>
      <c r="F99" s="48"/>
      <c r="G99" s="48"/>
      <c r="H99" s="49"/>
    </row>
    <row r="100" s="46" customFormat="1" ht="24" customHeight="1" spans="3:8">
      <c r="C100" s="47"/>
      <c r="D100" s="48"/>
      <c r="E100" s="48"/>
      <c r="F100" s="48"/>
      <c r="G100" s="48"/>
      <c r="H100" s="49"/>
    </row>
    <row r="101" s="46" customFormat="1" ht="24" customHeight="1" spans="3:8">
      <c r="C101" s="47"/>
      <c r="D101" s="48"/>
      <c r="E101" s="48"/>
      <c r="F101" s="48"/>
      <c r="G101" s="48"/>
      <c r="H101" s="49"/>
    </row>
    <row r="102" s="46" customFormat="1" ht="24" customHeight="1" spans="3:8">
      <c r="C102" s="47"/>
      <c r="D102" s="48"/>
      <c r="E102" s="48"/>
      <c r="F102" s="48"/>
      <c r="G102" s="48"/>
      <c r="H102" s="49"/>
    </row>
    <row r="103" s="46" customFormat="1" ht="24" customHeight="1" spans="3:8">
      <c r="C103" s="47"/>
      <c r="D103" s="48"/>
      <c r="E103" s="48"/>
      <c r="F103" s="48"/>
      <c r="G103" s="48"/>
      <c r="H103" s="49"/>
    </row>
    <row r="104" s="46" customFormat="1" ht="24" customHeight="1" spans="3:8">
      <c r="C104" s="47"/>
      <c r="D104" s="48"/>
      <c r="E104" s="48"/>
      <c r="F104" s="48"/>
      <c r="G104" s="48"/>
      <c r="H104" s="49"/>
    </row>
    <row r="105" s="46" customFormat="1" ht="24" customHeight="1" spans="3:8">
      <c r="C105" s="47"/>
      <c r="D105" s="48"/>
      <c r="E105" s="48"/>
      <c r="F105" s="48"/>
      <c r="G105" s="48"/>
      <c r="H105" s="49"/>
    </row>
    <row r="106" s="46" customFormat="1" ht="24" customHeight="1" spans="3:8">
      <c r="C106" s="47"/>
      <c r="D106" s="48"/>
      <c r="E106" s="48"/>
      <c r="F106" s="48"/>
      <c r="G106" s="48"/>
      <c r="H106" s="49"/>
    </row>
    <row r="107" s="46" customFormat="1" ht="24" customHeight="1" spans="3:8">
      <c r="C107" s="47"/>
      <c r="D107" s="48"/>
      <c r="E107" s="48"/>
      <c r="F107" s="48"/>
      <c r="G107" s="48"/>
      <c r="H107" s="49"/>
    </row>
    <row r="108" s="46" customFormat="1" ht="24" customHeight="1" spans="3:8">
      <c r="C108" s="47"/>
      <c r="D108" s="48"/>
      <c r="E108" s="48"/>
      <c r="F108" s="48"/>
      <c r="G108" s="48"/>
      <c r="H108" s="49"/>
    </row>
    <row r="109" s="46" customFormat="1" ht="24" customHeight="1" spans="3:8">
      <c r="C109" s="47"/>
      <c r="D109" s="48"/>
      <c r="E109" s="48"/>
      <c r="F109" s="48"/>
      <c r="G109" s="48"/>
      <c r="H109" s="49"/>
    </row>
    <row r="110" s="46" customFormat="1" ht="24" customHeight="1" spans="3:8">
      <c r="C110" s="47"/>
      <c r="D110" s="48"/>
      <c r="E110" s="48"/>
      <c r="F110" s="48"/>
      <c r="G110" s="48"/>
      <c r="H110" s="49"/>
    </row>
    <row r="111" s="46" customFormat="1" ht="24" customHeight="1" spans="3:8">
      <c r="C111" s="47"/>
      <c r="D111" s="48"/>
      <c r="E111" s="48"/>
      <c r="F111" s="48"/>
      <c r="G111" s="48"/>
      <c r="H111" s="49"/>
    </row>
    <row r="112" s="46" customFormat="1" ht="24" customHeight="1" spans="3:8">
      <c r="C112" s="47"/>
      <c r="D112" s="48"/>
      <c r="E112" s="48"/>
      <c r="F112" s="48"/>
      <c r="G112" s="48"/>
      <c r="H112" s="49"/>
    </row>
    <row r="113" s="46" customFormat="1" ht="24" customHeight="1" spans="3:8">
      <c r="C113" s="47"/>
      <c r="D113" s="48"/>
      <c r="E113" s="48"/>
      <c r="F113" s="48"/>
      <c r="G113" s="48"/>
      <c r="H113" s="49"/>
    </row>
    <row r="114" s="46" customFormat="1" ht="24" customHeight="1" spans="3:8">
      <c r="C114" s="47"/>
      <c r="D114" s="48"/>
      <c r="E114" s="48"/>
      <c r="F114" s="48"/>
      <c r="G114" s="48"/>
      <c r="H114" s="49"/>
    </row>
    <row r="115" s="46" customFormat="1" ht="24" customHeight="1" spans="3:8">
      <c r="C115" s="47"/>
      <c r="D115" s="48"/>
      <c r="E115" s="48"/>
      <c r="F115" s="48"/>
      <c r="G115" s="48"/>
      <c r="H115" s="49"/>
    </row>
    <row r="116" s="46" customFormat="1" ht="24" customHeight="1" spans="3:8">
      <c r="C116" s="47"/>
      <c r="D116" s="48"/>
      <c r="E116" s="48"/>
      <c r="F116" s="48"/>
      <c r="G116" s="48"/>
      <c r="H116" s="49"/>
    </row>
    <row r="117" s="46" customFormat="1" ht="24" customHeight="1" spans="3:8">
      <c r="C117" s="47"/>
      <c r="D117" s="48"/>
      <c r="E117" s="48"/>
      <c r="F117" s="48"/>
      <c r="G117" s="48"/>
      <c r="H117" s="49"/>
    </row>
    <row r="118" s="46" customFormat="1" ht="24" customHeight="1" spans="3:8">
      <c r="C118" s="47"/>
      <c r="D118" s="48"/>
      <c r="E118" s="48"/>
      <c r="F118" s="48"/>
      <c r="G118" s="48"/>
      <c r="H118" s="49"/>
    </row>
    <row r="119" s="46" customFormat="1" ht="24" customHeight="1" spans="3:8">
      <c r="C119" s="47"/>
      <c r="D119" s="48"/>
      <c r="E119" s="48"/>
      <c r="F119" s="48"/>
      <c r="G119" s="48"/>
      <c r="H119" s="49"/>
    </row>
    <row r="120" s="46" customFormat="1" ht="24" customHeight="1" spans="3:8">
      <c r="C120" s="47"/>
      <c r="D120" s="48"/>
      <c r="E120" s="48"/>
      <c r="F120" s="48"/>
      <c r="G120" s="48"/>
      <c r="H120" s="49"/>
    </row>
    <row r="121" s="46" customFormat="1" ht="24" customHeight="1" spans="3:8">
      <c r="C121" s="47"/>
      <c r="D121" s="48"/>
      <c r="E121" s="48"/>
      <c r="F121" s="48"/>
      <c r="G121" s="48"/>
      <c r="H121" s="49"/>
    </row>
    <row r="122" s="46" customFormat="1" ht="24" customHeight="1" spans="3:8">
      <c r="C122" s="47"/>
      <c r="D122" s="48"/>
      <c r="E122" s="48"/>
      <c r="F122" s="48"/>
      <c r="G122" s="48"/>
      <c r="H122" s="49"/>
    </row>
    <row r="123" s="46" customFormat="1" ht="24" customHeight="1" spans="3:8">
      <c r="C123" s="47"/>
      <c r="D123" s="48"/>
      <c r="E123" s="48"/>
      <c r="F123" s="48"/>
      <c r="G123" s="48"/>
      <c r="H123" s="49"/>
    </row>
    <row r="124" s="46" customFormat="1" ht="24" customHeight="1" spans="3:8">
      <c r="C124" s="47"/>
      <c r="D124" s="48"/>
      <c r="E124" s="48"/>
      <c r="F124" s="48"/>
      <c r="G124" s="48"/>
      <c r="H124" s="49"/>
    </row>
    <row r="125" s="46" customFormat="1" ht="24" customHeight="1" spans="3:8">
      <c r="C125" s="47"/>
      <c r="D125" s="48"/>
      <c r="E125" s="48"/>
      <c r="F125" s="48"/>
      <c r="G125" s="48"/>
      <c r="H125" s="49"/>
    </row>
    <row r="126" s="46" customFormat="1" ht="24" customHeight="1" spans="3:8">
      <c r="C126" s="47"/>
      <c r="D126" s="48"/>
      <c r="E126" s="48"/>
      <c r="F126" s="48"/>
      <c r="G126" s="48"/>
      <c r="H126" s="49"/>
    </row>
    <row r="127" s="46" customFormat="1" ht="24" customHeight="1" spans="3:8">
      <c r="C127" s="47"/>
      <c r="D127" s="48"/>
      <c r="E127" s="48"/>
      <c r="F127" s="48"/>
      <c r="G127" s="48"/>
      <c r="H127" s="49"/>
    </row>
    <row r="128" s="46" customFormat="1" ht="24" customHeight="1" spans="3:8">
      <c r="C128" s="47"/>
      <c r="D128" s="48"/>
      <c r="E128" s="48"/>
      <c r="F128" s="48"/>
      <c r="G128" s="48"/>
      <c r="H128" s="49"/>
    </row>
    <row r="129" s="46" customFormat="1" ht="24" customHeight="1" spans="3:8">
      <c r="C129" s="47"/>
      <c r="D129" s="48"/>
      <c r="E129" s="48"/>
      <c r="F129" s="48"/>
      <c r="G129" s="48"/>
      <c r="H129" s="49"/>
    </row>
    <row r="130" s="46" customFormat="1" ht="24" customHeight="1" spans="3:8">
      <c r="C130" s="47"/>
      <c r="D130" s="48"/>
      <c r="E130" s="48"/>
      <c r="F130" s="48"/>
      <c r="G130" s="48"/>
      <c r="H130" s="49"/>
    </row>
    <row r="131" s="46" customFormat="1" ht="24" customHeight="1" spans="3:8">
      <c r="C131" s="47"/>
      <c r="D131" s="48"/>
      <c r="E131" s="48"/>
      <c r="F131" s="48"/>
      <c r="G131" s="48"/>
      <c r="H131" s="49"/>
    </row>
    <row r="132" s="46" customFormat="1" ht="24" customHeight="1" spans="3:8">
      <c r="C132" s="47"/>
      <c r="D132" s="48"/>
      <c r="E132" s="48"/>
      <c r="F132" s="48"/>
      <c r="G132" s="48"/>
      <c r="H132" s="49"/>
    </row>
    <row r="133" s="46" customFormat="1" ht="24" customHeight="1" spans="3:8">
      <c r="C133" s="47"/>
      <c r="D133" s="48"/>
      <c r="E133" s="48"/>
      <c r="F133" s="48"/>
      <c r="G133" s="48"/>
      <c r="H133" s="49"/>
    </row>
    <row r="134" s="46" customFormat="1" ht="24" customHeight="1" spans="3:8">
      <c r="C134" s="47"/>
      <c r="D134" s="48"/>
      <c r="E134" s="48"/>
      <c r="F134" s="48"/>
      <c r="G134" s="48"/>
      <c r="H134" s="49"/>
    </row>
    <row r="135" s="46" customFormat="1" ht="24" customHeight="1" spans="3:8">
      <c r="C135" s="47"/>
      <c r="D135" s="48"/>
      <c r="E135" s="48"/>
      <c r="F135" s="48"/>
      <c r="G135" s="48"/>
      <c r="H135" s="49"/>
    </row>
    <row r="136" s="46" customFormat="1" ht="24" customHeight="1" spans="3:8">
      <c r="C136" s="47"/>
      <c r="D136" s="48"/>
      <c r="E136" s="48"/>
      <c r="F136" s="48"/>
      <c r="G136" s="48"/>
      <c r="H136" s="49"/>
    </row>
    <row r="137" s="46" customFormat="1" ht="24" customHeight="1" spans="3:8">
      <c r="C137" s="47"/>
      <c r="D137" s="48"/>
      <c r="E137" s="48"/>
      <c r="F137" s="48"/>
      <c r="G137" s="48"/>
      <c r="H137" s="49"/>
    </row>
    <row r="138" s="46" customFormat="1" ht="24" customHeight="1" spans="3:8">
      <c r="C138" s="47"/>
      <c r="D138" s="48"/>
      <c r="E138" s="48"/>
      <c r="F138" s="48"/>
      <c r="G138" s="48"/>
      <c r="H138" s="49"/>
    </row>
    <row r="139" s="46" customFormat="1" ht="24" customHeight="1" spans="3:8">
      <c r="C139" s="47"/>
      <c r="D139" s="48"/>
      <c r="E139" s="48"/>
      <c r="F139" s="48"/>
      <c r="G139" s="48"/>
      <c r="H139" s="49"/>
    </row>
    <row r="140" s="46" customFormat="1" ht="24" customHeight="1" spans="3:8">
      <c r="C140" s="47"/>
      <c r="D140" s="48"/>
      <c r="E140" s="48"/>
      <c r="F140" s="48"/>
      <c r="G140" s="48"/>
      <c r="H140" s="49"/>
    </row>
    <row r="141" s="46" customFormat="1" ht="24" customHeight="1" spans="3:8">
      <c r="C141" s="47"/>
      <c r="D141" s="48"/>
      <c r="E141" s="48"/>
      <c r="F141" s="48"/>
      <c r="G141" s="48"/>
      <c r="H141" s="49"/>
    </row>
    <row r="142" s="46" customFormat="1" ht="24" customHeight="1" spans="3:8">
      <c r="C142" s="47"/>
      <c r="D142" s="48"/>
      <c r="E142" s="48"/>
      <c r="F142" s="48"/>
      <c r="G142" s="48"/>
      <c r="H142" s="49"/>
    </row>
  </sheetData>
  <sheetProtection selectLockedCells="1" selectUnlockedCells="1"/>
  <mergeCells count="9">
    <mergeCell ref="A2:I2"/>
    <mergeCell ref="G3:H3"/>
    <mergeCell ref="D4:F4"/>
    <mergeCell ref="G4:H4"/>
    <mergeCell ref="A55:I55"/>
    <mergeCell ref="A4:A5"/>
    <mergeCell ref="B4:B5"/>
    <mergeCell ref="C4:C5"/>
    <mergeCell ref="I4:I5"/>
  </mergeCells>
  <printOptions horizontalCentered="1"/>
  <pageMargins left="0.590277777777778" right="0.590277777777778" top="0.786805555555556" bottom="0.786805555555556" header="0.5" footer="0.5"/>
  <pageSetup paperSize="9" scale="50" orientation="portrait" horizontalDpi="600"/>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95"/>
  <sheetViews>
    <sheetView showZeros="0" workbookViewId="0">
      <selection activeCell="G15" sqref="G15"/>
    </sheetView>
  </sheetViews>
  <sheetFormatPr defaultColWidth="9" defaultRowHeight="13.5" outlineLevelCol="4"/>
  <cols>
    <col min="1" max="1" width="40.75" style="5" customWidth="1"/>
    <col min="2" max="3" width="12.25" style="5" customWidth="1"/>
    <col min="4" max="4" width="12.375" style="5" customWidth="1"/>
    <col min="5" max="5" width="10.25" style="5" customWidth="1"/>
    <col min="6" max="16384" width="9" style="5"/>
  </cols>
  <sheetData>
    <row r="1" s="32" customFormat="1" ht="24" customHeight="1" spans="1:1">
      <c r="A1" s="36" t="s">
        <v>1074</v>
      </c>
    </row>
    <row r="2" s="33" customFormat="1" ht="42" customHeight="1" spans="1:5">
      <c r="A2" s="11" t="s">
        <v>1075</v>
      </c>
      <c r="B2" s="11"/>
      <c r="C2" s="11"/>
      <c r="D2" s="11"/>
      <c r="E2" s="11"/>
    </row>
    <row r="3" s="34" customFormat="1" ht="27" customHeight="1" spans="1:5">
      <c r="A3" s="12" t="s">
        <v>2</v>
      </c>
      <c r="B3" s="12"/>
      <c r="C3" s="12"/>
      <c r="D3" s="12"/>
      <c r="E3" s="12"/>
    </row>
    <row r="4" s="5" customFormat="1" ht="25" customHeight="1" spans="1:5">
      <c r="A4" s="16" t="s">
        <v>939</v>
      </c>
      <c r="B4" s="16" t="s">
        <v>869</v>
      </c>
      <c r="C4" s="16" t="s">
        <v>907</v>
      </c>
      <c r="D4" s="16" t="s">
        <v>908</v>
      </c>
      <c r="E4" s="16" t="s">
        <v>1076</v>
      </c>
    </row>
    <row r="5" s="35" customFormat="1" ht="24" customHeight="1" spans="1:5">
      <c r="A5" s="37" t="s">
        <v>1077</v>
      </c>
      <c r="B5" s="19" t="s">
        <v>870</v>
      </c>
      <c r="C5" s="38">
        <f>C6+C7</f>
        <v>53300</v>
      </c>
      <c r="D5" s="38">
        <f>D6+D7</f>
        <v>53300</v>
      </c>
      <c r="E5" s="39"/>
    </row>
    <row r="6" s="5" customFormat="1" ht="24" customHeight="1" spans="1:5">
      <c r="A6" s="40" t="s">
        <v>1078</v>
      </c>
      <c r="B6" s="16" t="s">
        <v>871</v>
      </c>
      <c r="C6" s="41">
        <v>5300</v>
      </c>
      <c r="D6" s="41">
        <v>5300</v>
      </c>
      <c r="E6" s="42"/>
    </row>
    <row r="7" s="5" customFormat="1" ht="24" customHeight="1" spans="1:5">
      <c r="A7" s="40" t="s">
        <v>1079</v>
      </c>
      <c r="B7" s="16" t="s">
        <v>872</v>
      </c>
      <c r="C7" s="41">
        <v>48000</v>
      </c>
      <c r="D7" s="41">
        <v>48000</v>
      </c>
      <c r="E7" s="42"/>
    </row>
    <row r="8" s="35" customFormat="1" ht="30" customHeight="1" spans="1:5">
      <c r="A8" s="37" t="s">
        <v>1080</v>
      </c>
      <c r="B8" s="19" t="s">
        <v>873</v>
      </c>
      <c r="C8" s="38">
        <f>C9+C10</f>
        <v>37858</v>
      </c>
      <c r="D8" s="38">
        <f>D9+D10</f>
        <v>37858</v>
      </c>
      <c r="E8" s="39"/>
    </row>
    <row r="9" s="5" customFormat="1" ht="24" customHeight="1" spans="1:5">
      <c r="A9" s="40" t="s">
        <v>1078</v>
      </c>
      <c r="B9" s="16" t="s">
        <v>874</v>
      </c>
      <c r="C9" s="41">
        <v>5558</v>
      </c>
      <c r="D9" s="41">
        <v>5558</v>
      </c>
      <c r="E9" s="42"/>
    </row>
    <row r="10" s="5" customFormat="1" ht="24" customHeight="1" spans="1:5">
      <c r="A10" s="40" t="s">
        <v>1079</v>
      </c>
      <c r="B10" s="16" t="s">
        <v>875</v>
      </c>
      <c r="C10" s="41">
        <v>32300</v>
      </c>
      <c r="D10" s="41">
        <v>32300</v>
      </c>
      <c r="E10" s="42"/>
    </row>
    <row r="11" s="5" customFormat="1" ht="42" customHeight="1" spans="1:5">
      <c r="A11" s="30" t="s">
        <v>1081</v>
      </c>
      <c r="B11" s="30"/>
      <c r="C11" s="30"/>
      <c r="D11" s="30"/>
      <c r="E11" s="30"/>
    </row>
    <row r="12" s="5" customFormat="1" ht="24" customHeight="1"/>
    <row r="13" s="5" customFormat="1" ht="24" customHeight="1"/>
    <row r="14" s="5" customFormat="1" ht="24" customHeight="1"/>
    <row r="15" s="5" customFormat="1" ht="24" customHeight="1"/>
    <row r="16" s="5" customFormat="1" ht="24" customHeight="1"/>
    <row r="17" s="5" customFormat="1" ht="24" customHeight="1"/>
    <row r="18" s="5" customFormat="1" ht="24" customHeight="1"/>
    <row r="19" s="5" customFormat="1" ht="24" customHeight="1"/>
    <row r="20" s="5" customFormat="1" ht="24" customHeight="1"/>
    <row r="21" s="5" customFormat="1" ht="24" customHeight="1"/>
    <row r="22" s="5" customFormat="1" ht="24" customHeight="1"/>
    <row r="23" s="5" customFormat="1" ht="24" customHeight="1"/>
    <row r="24" s="5" customFormat="1" ht="24" customHeight="1"/>
    <row r="25" s="5" customFormat="1" ht="24" customHeight="1"/>
    <row r="26" s="5" customFormat="1" ht="24" customHeight="1"/>
    <row r="27" s="5" customFormat="1" ht="24" customHeight="1"/>
    <row r="28" s="5" customFormat="1" ht="24" customHeight="1"/>
    <row r="29" s="5" customFormat="1" ht="24" customHeight="1"/>
    <row r="30" s="5" customFormat="1" ht="24" customHeight="1"/>
    <row r="31" s="5" customFormat="1" ht="24" customHeight="1"/>
    <row r="32" s="5" customFormat="1" ht="24" customHeight="1"/>
    <row r="33" s="5" customFormat="1" ht="24" customHeight="1"/>
    <row r="34" s="5" customFormat="1" ht="24" customHeight="1"/>
    <row r="35" s="5" customFormat="1" ht="24" customHeight="1"/>
    <row r="36" s="5" customFormat="1" ht="24" customHeight="1"/>
    <row r="37" s="5" customFormat="1" ht="24" customHeight="1"/>
    <row r="38" s="5" customFormat="1" ht="24" customHeight="1"/>
    <row r="39" s="5" customFormat="1" ht="24" customHeight="1"/>
    <row r="40" s="5" customFormat="1" ht="24" customHeight="1"/>
    <row r="41" s="5" customFormat="1" ht="24" customHeight="1"/>
    <row r="42" s="5" customFormat="1" ht="24" customHeight="1"/>
    <row r="43" s="5" customFormat="1" ht="24" customHeight="1"/>
    <row r="44" s="5" customFormat="1" ht="24" customHeight="1"/>
    <row r="45" s="5" customFormat="1" ht="24" customHeight="1"/>
    <row r="46" s="5" customFormat="1" ht="24" customHeight="1"/>
    <row r="47" s="5" customFormat="1" ht="24" customHeight="1"/>
    <row r="48" s="5" customFormat="1" ht="24" customHeight="1"/>
    <row r="49" s="5" customFormat="1" ht="24" customHeight="1"/>
    <row r="50" s="5" customFormat="1" ht="24" customHeight="1"/>
    <row r="51" s="5" customFormat="1" ht="24" customHeight="1"/>
    <row r="52" s="5" customFormat="1" ht="24" customHeight="1"/>
    <row r="53" s="5" customFormat="1" ht="24" customHeight="1"/>
    <row r="54" s="5" customFormat="1" ht="24" customHeight="1"/>
    <row r="55" s="5" customFormat="1" ht="24" customHeight="1"/>
    <row r="56" s="5" customFormat="1" ht="24" customHeight="1"/>
    <row r="57" s="5" customFormat="1" ht="24" customHeight="1"/>
    <row r="58" s="5" customFormat="1" ht="24" customHeight="1"/>
    <row r="59" s="5" customFormat="1" ht="24" customHeight="1"/>
    <row r="60" s="5" customFormat="1" ht="24" customHeight="1"/>
    <row r="61" s="5" customFormat="1" ht="24" customHeight="1"/>
    <row r="62" s="5" customFormat="1" ht="24" customHeight="1"/>
    <row r="63" s="5" customFormat="1" ht="24" customHeight="1"/>
    <row r="64" s="5" customFormat="1" ht="24" customHeight="1"/>
    <row r="65" s="5" customFormat="1" ht="24" customHeight="1"/>
    <row r="66" s="5" customFormat="1" ht="24" customHeight="1"/>
    <row r="67" s="5" customFormat="1" ht="24" customHeight="1"/>
    <row r="68" s="5" customFormat="1" ht="24" customHeight="1"/>
    <row r="69" s="5" customFormat="1" ht="24" customHeight="1"/>
    <row r="70" s="5" customFormat="1" ht="24" customHeight="1"/>
    <row r="71" s="5" customFormat="1" ht="24" customHeight="1"/>
    <row r="72" s="5" customFormat="1" ht="24" customHeight="1"/>
    <row r="73" s="5" customFormat="1" ht="24" customHeight="1"/>
    <row r="74" s="5" customFormat="1" ht="24" customHeight="1"/>
    <row r="75" s="5" customFormat="1" ht="24" customHeight="1"/>
    <row r="76" s="5" customFormat="1" ht="24" customHeight="1"/>
    <row r="77" s="5" customFormat="1" ht="24" customHeight="1"/>
    <row r="78" s="5" customFormat="1" ht="24" customHeight="1"/>
    <row r="79" s="5" customFormat="1" ht="24" customHeight="1"/>
    <row r="80" s="5" customFormat="1" ht="24" customHeight="1"/>
    <row r="81" s="5" customFormat="1" ht="24" customHeight="1"/>
    <row r="82" s="5" customFormat="1" ht="24" customHeight="1"/>
    <row r="83" s="5" customFormat="1" ht="24" customHeight="1"/>
    <row r="84" s="5" customFormat="1" ht="24" customHeight="1"/>
    <row r="85" s="5" customFormat="1" ht="24" customHeight="1"/>
    <row r="86" s="5" customFormat="1" ht="24" customHeight="1"/>
    <row r="87" s="5" customFormat="1" ht="24" customHeight="1"/>
    <row r="88" s="5" customFormat="1" ht="24" customHeight="1"/>
    <row r="89" s="5" customFormat="1" ht="24" customHeight="1"/>
    <row r="90" s="5" customFormat="1" ht="24" customHeight="1"/>
    <row r="91" s="5" customFormat="1" ht="24" customHeight="1"/>
    <row r="92" s="5" customFormat="1" ht="24" customHeight="1"/>
    <row r="93" s="5" customFormat="1" ht="24" customHeight="1"/>
    <row r="94" s="5" customFormat="1" ht="24" customHeight="1"/>
    <row r="95" s="5" customFormat="1" ht="24" customHeight="1"/>
  </sheetData>
  <mergeCells count="3">
    <mergeCell ref="A2:E2"/>
    <mergeCell ref="A3:E3"/>
    <mergeCell ref="A11:E11"/>
  </mergeCells>
  <printOptions horizontalCentered="1"/>
  <pageMargins left="0.590277777777778" right="0.590277777777778" top="0.786805555555556" bottom="0.786805555555556" header="0.5" footer="0.5"/>
  <pageSetup paperSize="9" scale="96"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H93"/>
  <sheetViews>
    <sheetView showGridLines="0" showZeros="0" topLeftCell="A10" workbookViewId="0">
      <selection activeCell="M38" sqref="M38"/>
    </sheetView>
  </sheetViews>
  <sheetFormatPr defaultColWidth="9" defaultRowHeight="15" customHeight="1" outlineLevelCol="7"/>
  <cols>
    <col min="1" max="1" width="46.75" style="488" customWidth="1"/>
    <col min="2" max="2" width="36.875" style="488" customWidth="1"/>
    <col min="3" max="16384" width="9" style="488"/>
  </cols>
  <sheetData>
    <row r="1" s="281" customFormat="1" ht="24" customHeight="1" spans="1:2">
      <c r="A1" s="287" t="s">
        <v>115</v>
      </c>
      <c r="B1" s="288"/>
    </row>
    <row r="2" s="483" customFormat="1" ht="42" customHeight="1" spans="1:2">
      <c r="A2" s="489" t="s">
        <v>116</v>
      </c>
      <c r="B2" s="489"/>
    </row>
    <row r="3" s="484" customFormat="1" ht="27" customHeight="1" spans="2:8">
      <c r="B3" s="490" t="s">
        <v>2</v>
      </c>
      <c r="H3" s="491"/>
    </row>
    <row r="4" s="485" customFormat="1" ht="30" customHeight="1" spans="1:8">
      <c r="A4" s="248" t="s">
        <v>3</v>
      </c>
      <c r="B4" s="248" t="s">
        <v>4</v>
      </c>
      <c r="H4" s="492"/>
    </row>
    <row r="5" s="485" customFormat="1" ht="24" customHeight="1" spans="1:2">
      <c r="A5" s="493" t="s">
        <v>5</v>
      </c>
      <c r="B5" s="494">
        <f>SUM(B6:B22)</f>
        <v>32420</v>
      </c>
    </row>
    <row r="6" s="486" customFormat="1" ht="24" customHeight="1" spans="1:2">
      <c r="A6" s="495" t="s">
        <v>6</v>
      </c>
      <c r="B6" s="496">
        <v>13600</v>
      </c>
    </row>
    <row r="7" s="486" customFormat="1" ht="24" customHeight="1" spans="1:2">
      <c r="A7" s="495" t="s">
        <v>7</v>
      </c>
      <c r="B7" s="497"/>
    </row>
    <row r="8" s="486" customFormat="1" ht="24" customHeight="1" spans="1:2">
      <c r="A8" s="495" t="s">
        <v>8</v>
      </c>
      <c r="B8" s="496">
        <v>4279</v>
      </c>
    </row>
    <row r="9" s="486" customFormat="1" ht="24" customHeight="1" spans="1:8">
      <c r="A9" s="498" t="s">
        <v>117</v>
      </c>
      <c r="B9" s="497"/>
      <c r="H9" s="499"/>
    </row>
    <row r="10" s="486" customFormat="1" ht="24" customHeight="1" spans="1:2">
      <c r="A10" s="495" t="s">
        <v>10</v>
      </c>
      <c r="B10" s="496">
        <v>1030</v>
      </c>
    </row>
    <row r="11" s="486" customFormat="1" ht="24" customHeight="1" spans="1:2">
      <c r="A11" s="495" t="s">
        <v>11</v>
      </c>
      <c r="B11" s="496">
        <v>635</v>
      </c>
    </row>
    <row r="12" s="486" customFormat="1" ht="24" customHeight="1" spans="1:2">
      <c r="A12" s="495" t="s">
        <v>12</v>
      </c>
      <c r="B12" s="496">
        <v>2246</v>
      </c>
    </row>
    <row r="13" s="486" customFormat="1" ht="24" customHeight="1" spans="1:2">
      <c r="A13" s="495" t="s">
        <v>13</v>
      </c>
      <c r="B13" s="496">
        <v>1300</v>
      </c>
    </row>
    <row r="14" s="486" customFormat="1" ht="24" customHeight="1" spans="1:2">
      <c r="A14" s="495" t="s">
        <v>14</v>
      </c>
      <c r="B14" s="496">
        <v>1265</v>
      </c>
    </row>
    <row r="15" s="486" customFormat="1" ht="24" customHeight="1" spans="1:2">
      <c r="A15" s="495" t="s">
        <v>15</v>
      </c>
      <c r="B15" s="496">
        <v>780</v>
      </c>
    </row>
    <row r="16" s="486" customFormat="1" ht="24" customHeight="1" spans="1:2">
      <c r="A16" s="495" t="s">
        <v>16</v>
      </c>
      <c r="B16" s="496">
        <v>1500</v>
      </c>
    </row>
    <row r="17" s="486" customFormat="1" ht="24" customHeight="1" spans="1:2">
      <c r="A17" s="495" t="s">
        <v>17</v>
      </c>
      <c r="B17" s="496">
        <v>750</v>
      </c>
    </row>
    <row r="18" s="486" customFormat="1" ht="24" customHeight="1" spans="1:2">
      <c r="A18" s="495" t="s">
        <v>18</v>
      </c>
      <c r="B18" s="496">
        <v>1550</v>
      </c>
    </row>
    <row r="19" s="486" customFormat="1" ht="24" customHeight="1" spans="1:2">
      <c r="A19" s="495" t="s">
        <v>19</v>
      </c>
      <c r="B19" s="496">
        <v>3325</v>
      </c>
    </row>
    <row r="20" s="486" customFormat="1" ht="24" customHeight="1" spans="1:2">
      <c r="A20" s="495" t="s">
        <v>20</v>
      </c>
      <c r="B20" s="497"/>
    </row>
    <row r="21" s="486" customFormat="1" ht="24" customHeight="1" spans="1:2">
      <c r="A21" s="495" t="s">
        <v>21</v>
      </c>
      <c r="B21" s="496">
        <v>160</v>
      </c>
    </row>
    <row r="22" s="486" customFormat="1" ht="24" customHeight="1" spans="1:2">
      <c r="A22" s="500" t="s">
        <v>22</v>
      </c>
      <c r="B22" s="501"/>
    </row>
    <row r="23" s="485" customFormat="1" ht="24" customHeight="1" spans="1:2">
      <c r="A23" s="493" t="s">
        <v>23</v>
      </c>
      <c r="B23" s="494">
        <f>SUM(B24:B29)</f>
        <v>39000</v>
      </c>
    </row>
    <row r="24" s="486" customFormat="1" ht="24" customHeight="1" spans="1:2">
      <c r="A24" s="500" t="s">
        <v>24</v>
      </c>
      <c r="B24" s="502">
        <v>2630</v>
      </c>
    </row>
    <row r="25" s="486" customFormat="1" ht="24" customHeight="1" spans="1:2">
      <c r="A25" s="500" t="s">
        <v>25</v>
      </c>
      <c r="B25" s="502">
        <v>2466</v>
      </c>
    </row>
    <row r="26" s="486" customFormat="1" ht="24" customHeight="1" spans="1:2">
      <c r="A26" s="500" t="s">
        <v>26</v>
      </c>
      <c r="B26" s="502">
        <v>3066</v>
      </c>
    </row>
    <row r="27" s="486" customFormat="1" ht="24" customHeight="1" spans="1:2">
      <c r="A27" s="500" t="s">
        <v>27</v>
      </c>
      <c r="B27" s="502">
        <v>0</v>
      </c>
    </row>
    <row r="28" s="486" customFormat="1" ht="24" customHeight="1" spans="1:2">
      <c r="A28" s="500" t="s">
        <v>28</v>
      </c>
      <c r="B28" s="503">
        <v>30566</v>
      </c>
    </row>
    <row r="29" s="486" customFormat="1" ht="24" customHeight="1" spans="1:2">
      <c r="A29" s="500" t="s">
        <v>29</v>
      </c>
      <c r="B29" s="497">
        <v>272</v>
      </c>
    </row>
    <row r="30" s="486" customFormat="1" ht="24" customHeight="1" spans="1:2">
      <c r="A30" s="248" t="s">
        <v>30</v>
      </c>
      <c r="B30" s="494">
        <f>B5+B23</f>
        <v>71420</v>
      </c>
    </row>
    <row r="31" s="487" customFormat="1" ht="24" customHeight="1" spans="1:2">
      <c r="A31" s="504"/>
      <c r="B31" s="505"/>
    </row>
    <row r="32" ht="24" customHeight="1" spans="2:2">
      <c r="B32" s="488">
        <f>B23-SUM(B24:B29)</f>
        <v>0</v>
      </c>
    </row>
    <row r="33" ht="24" customHeight="1" spans="2:2">
      <c r="B33" s="506"/>
    </row>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sheetData>
  <sheetProtection formatCells="0" formatColumns="0" formatRows="0" insertRows="0" insertColumns="0" insertHyperlinks="0" deleteColumns="0" deleteRows="0" sort="0" autoFilter="0" pivotTables="0"/>
  <mergeCells count="2">
    <mergeCell ref="A2:B2"/>
    <mergeCell ref="A31:B31"/>
  </mergeCells>
  <printOptions horizontalCentered="1"/>
  <pageMargins left="0.590277777777778" right="0.590277777777778" top="0.786805555555556" bottom="0.786805555555556" header="0.5" footer="0.5"/>
  <pageSetup paperSize="9" scale="94" orientation="portrait" horizontalDpi="600"/>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04"/>
  <sheetViews>
    <sheetView showZeros="0" topLeftCell="A10" workbookViewId="0">
      <selection activeCell="K14" sqref="K14"/>
    </sheetView>
  </sheetViews>
  <sheetFormatPr defaultColWidth="9" defaultRowHeight="13.5" outlineLevelCol="5"/>
  <cols>
    <col min="1" max="1" width="18" style="7" customWidth="1"/>
    <col min="2" max="2" width="43.625" style="8" customWidth="1"/>
    <col min="3" max="3" width="26.75" style="7" customWidth="1"/>
    <col min="4" max="4" width="15.625" style="7" customWidth="1"/>
    <col min="5" max="6" width="12.625" style="7" customWidth="1"/>
    <col min="7" max="16384" width="9" style="6"/>
  </cols>
  <sheetData>
    <row r="1" s="1" customFormat="1" ht="24" customHeight="1" spans="1:4">
      <c r="A1" s="1" t="s">
        <v>1082</v>
      </c>
      <c r="B1" s="9"/>
      <c r="C1" s="10"/>
      <c r="D1" s="10"/>
    </row>
    <row r="2" s="2" customFormat="1" ht="42" customHeight="1" spans="1:6">
      <c r="A2" s="11" t="s">
        <v>1083</v>
      </c>
      <c r="B2" s="11"/>
      <c r="C2" s="11"/>
      <c r="D2" s="11"/>
      <c r="E2" s="11"/>
      <c r="F2" s="11"/>
    </row>
    <row r="3" s="3" customFormat="1" ht="27" customHeight="1" spans="2:6">
      <c r="B3" s="12"/>
      <c r="C3" s="13"/>
      <c r="D3" s="13"/>
      <c r="E3" s="12"/>
      <c r="F3" s="14" t="s">
        <v>2</v>
      </c>
    </row>
    <row r="4" s="4" customFormat="1" ht="40" customHeight="1" spans="1:6">
      <c r="A4" s="15" t="s">
        <v>951</v>
      </c>
      <c r="B4" s="16" t="s">
        <v>577</v>
      </c>
      <c r="C4" s="16" t="s">
        <v>1084</v>
      </c>
      <c r="D4" s="16" t="s">
        <v>1085</v>
      </c>
      <c r="E4" s="16" t="s">
        <v>1086</v>
      </c>
      <c r="F4" s="16" t="s">
        <v>1087</v>
      </c>
    </row>
    <row r="5" s="4" customFormat="1" ht="30" customHeight="1" spans="1:6">
      <c r="A5" s="17" t="s">
        <v>33</v>
      </c>
      <c r="B5" s="18"/>
      <c r="C5" s="19"/>
      <c r="D5" s="19"/>
      <c r="E5" s="19"/>
      <c r="F5" s="19">
        <f>SUM(F6:F16)</f>
        <v>36658</v>
      </c>
    </row>
    <row r="6" s="4" customFormat="1" ht="40" customHeight="1" spans="1:6">
      <c r="A6" s="15" t="s">
        <v>960</v>
      </c>
      <c r="B6" s="20" t="s">
        <v>1088</v>
      </c>
      <c r="C6" s="16" t="s">
        <v>1089</v>
      </c>
      <c r="D6" s="21" t="s">
        <v>1090</v>
      </c>
      <c r="E6" s="16" t="s">
        <v>956</v>
      </c>
      <c r="F6" s="22">
        <v>1600</v>
      </c>
    </row>
    <row r="7" s="4" customFormat="1" ht="40" customHeight="1" spans="1:6">
      <c r="A7" s="15" t="s">
        <v>960</v>
      </c>
      <c r="B7" s="23" t="s">
        <v>1091</v>
      </c>
      <c r="C7" s="16" t="s">
        <v>1092</v>
      </c>
      <c r="D7" s="21" t="s">
        <v>548</v>
      </c>
      <c r="E7" s="16" t="s">
        <v>956</v>
      </c>
      <c r="F7" s="24">
        <v>208</v>
      </c>
    </row>
    <row r="8" s="4" customFormat="1" ht="40" customHeight="1" spans="1:6">
      <c r="A8" s="15" t="s">
        <v>960</v>
      </c>
      <c r="B8" s="23" t="s">
        <v>1093</v>
      </c>
      <c r="C8" s="16" t="s">
        <v>1092</v>
      </c>
      <c r="D8" s="21" t="s">
        <v>1094</v>
      </c>
      <c r="E8" s="16" t="s">
        <v>956</v>
      </c>
      <c r="F8" s="24">
        <v>1000</v>
      </c>
    </row>
    <row r="9" s="4" customFormat="1" ht="40" customHeight="1" spans="1:6">
      <c r="A9" s="15" t="s">
        <v>960</v>
      </c>
      <c r="B9" s="23" t="s">
        <v>1095</v>
      </c>
      <c r="C9" s="16" t="s">
        <v>1092</v>
      </c>
      <c r="D9" s="21" t="s">
        <v>1096</v>
      </c>
      <c r="E9" s="16" t="s">
        <v>956</v>
      </c>
      <c r="F9" s="24">
        <v>700</v>
      </c>
    </row>
    <row r="10" s="4" customFormat="1" ht="40" customHeight="1" spans="1:6">
      <c r="A10" s="15" t="s">
        <v>960</v>
      </c>
      <c r="B10" s="23" t="s">
        <v>1097</v>
      </c>
      <c r="C10" s="16" t="s">
        <v>1098</v>
      </c>
      <c r="D10" s="21" t="s">
        <v>967</v>
      </c>
      <c r="E10" s="16" t="s">
        <v>956</v>
      </c>
      <c r="F10" s="24">
        <v>1450</v>
      </c>
    </row>
    <row r="11" s="4" customFormat="1" ht="40" customHeight="1" spans="1:6">
      <c r="A11" s="15" t="s">
        <v>960</v>
      </c>
      <c r="B11" s="23" t="s">
        <v>1099</v>
      </c>
      <c r="C11" s="16" t="s">
        <v>1089</v>
      </c>
      <c r="D11" s="21" t="s">
        <v>1090</v>
      </c>
      <c r="E11" s="16" t="s">
        <v>956</v>
      </c>
      <c r="F11" s="24">
        <v>600</v>
      </c>
    </row>
    <row r="12" s="4" customFormat="1" ht="40" customHeight="1" spans="1:6">
      <c r="A12" s="15" t="s">
        <v>960</v>
      </c>
      <c r="B12" s="25" t="s">
        <v>979</v>
      </c>
      <c r="C12" s="16" t="s">
        <v>1092</v>
      </c>
      <c r="D12" s="26" t="s">
        <v>967</v>
      </c>
      <c r="E12" s="22" t="s">
        <v>1100</v>
      </c>
      <c r="F12" s="27">
        <v>18600</v>
      </c>
    </row>
    <row r="13" s="4" customFormat="1" ht="40" customHeight="1" spans="1:6">
      <c r="A13" s="15" t="s">
        <v>960</v>
      </c>
      <c r="B13" s="25" t="s">
        <v>988</v>
      </c>
      <c r="C13" s="16" t="s">
        <v>1092</v>
      </c>
      <c r="D13" s="26" t="s">
        <v>967</v>
      </c>
      <c r="E13" s="22" t="s">
        <v>1100</v>
      </c>
      <c r="F13" s="27">
        <v>10300</v>
      </c>
    </row>
    <row r="14" s="4" customFormat="1" ht="40" customHeight="1" spans="1:6">
      <c r="A14" s="15" t="s">
        <v>960</v>
      </c>
      <c r="B14" s="23" t="s">
        <v>1101</v>
      </c>
      <c r="C14" s="16" t="s">
        <v>1092</v>
      </c>
      <c r="D14" s="28" t="s">
        <v>1102</v>
      </c>
      <c r="E14" s="22" t="s">
        <v>1103</v>
      </c>
      <c r="F14" s="24">
        <v>1800</v>
      </c>
    </row>
    <row r="15" s="4" customFormat="1" ht="40" customHeight="1" spans="1:6">
      <c r="A15" s="15" t="s">
        <v>960</v>
      </c>
      <c r="B15" s="23" t="s">
        <v>1104</v>
      </c>
      <c r="C15" s="16" t="s">
        <v>1092</v>
      </c>
      <c r="D15" s="28" t="s">
        <v>1105</v>
      </c>
      <c r="E15" s="22" t="s">
        <v>1103</v>
      </c>
      <c r="F15" s="24">
        <v>300</v>
      </c>
    </row>
    <row r="16" s="4" customFormat="1" ht="46" customHeight="1" spans="1:6">
      <c r="A16" s="15" t="s">
        <v>960</v>
      </c>
      <c r="B16" s="29" t="s">
        <v>1034</v>
      </c>
      <c r="C16" s="16" t="s">
        <v>1106</v>
      </c>
      <c r="D16" s="26" t="s">
        <v>547</v>
      </c>
      <c r="E16" s="16" t="s">
        <v>1107</v>
      </c>
      <c r="F16" s="27">
        <v>100</v>
      </c>
    </row>
    <row r="17" s="5" customFormat="1" ht="45" customHeight="1" spans="1:6">
      <c r="A17" s="30" t="s">
        <v>1108</v>
      </c>
      <c r="B17" s="30"/>
      <c r="C17" s="31"/>
      <c r="D17" s="31"/>
      <c r="E17" s="30"/>
      <c r="F17" s="30"/>
    </row>
    <row r="18" s="6" customFormat="1" ht="24" customHeight="1" spans="1:6">
      <c r="A18" s="7"/>
      <c r="B18" s="8"/>
      <c r="C18" s="7"/>
      <c r="D18" s="7"/>
      <c r="E18" s="7"/>
      <c r="F18" s="7"/>
    </row>
    <row r="19" s="6" customFormat="1" ht="24" customHeight="1" spans="1:6">
      <c r="A19" s="7"/>
      <c r="B19" s="8"/>
      <c r="C19" s="7"/>
      <c r="D19" s="7"/>
      <c r="E19" s="7"/>
      <c r="F19" s="7"/>
    </row>
    <row r="20" s="6" customFormat="1" ht="24" customHeight="1" spans="1:6">
      <c r="A20" s="7"/>
      <c r="B20" s="8"/>
      <c r="C20" s="7"/>
      <c r="D20" s="7"/>
      <c r="E20" s="7"/>
      <c r="F20" s="7"/>
    </row>
    <row r="21" s="6" customFormat="1" ht="24" customHeight="1" spans="1:6">
      <c r="A21" s="7"/>
      <c r="B21" s="8"/>
      <c r="C21" s="7"/>
      <c r="D21" s="7"/>
      <c r="E21" s="7"/>
      <c r="F21" s="7"/>
    </row>
    <row r="22" s="6" customFormat="1" ht="24" customHeight="1" spans="1:6">
      <c r="A22" s="7"/>
      <c r="B22" s="8"/>
      <c r="C22" s="7"/>
      <c r="D22" s="7"/>
      <c r="E22" s="7"/>
      <c r="F22" s="7"/>
    </row>
    <row r="23" s="6" customFormat="1" ht="24" customHeight="1" spans="1:6">
      <c r="A23" s="7"/>
      <c r="B23" s="8"/>
      <c r="C23" s="7"/>
      <c r="D23" s="7"/>
      <c r="E23" s="7"/>
      <c r="F23" s="7"/>
    </row>
    <row r="24" s="6" customFormat="1" ht="24" customHeight="1" spans="1:6">
      <c r="A24" s="7"/>
      <c r="B24" s="8"/>
      <c r="C24" s="7"/>
      <c r="D24" s="7"/>
      <c r="E24" s="7"/>
      <c r="F24" s="7"/>
    </row>
    <row r="25" s="6" customFormat="1" ht="24" customHeight="1" spans="1:6">
      <c r="A25" s="7"/>
      <c r="B25" s="8"/>
      <c r="C25" s="7"/>
      <c r="D25" s="7"/>
      <c r="E25" s="7"/>
      <c r="F25" s="7"/>
    </row>
    <row r="26" s="6" customFormat="1" ht="24" customHeight="1" spans="1:6">
      <c r="A26" s="7"/>
      <c r="B26" s="8"/>
      <c r="C26" s="7"/>
      <c r="D26" s="7"/>
      <c r="E26" s="7"/>
      <c r="F26" s="7"/>
    </row>
    <row r="27" s="6" customFormat="1" ht="24" customHeight="1" spans="1:6">
      <c r="A27" s="7"/>
      <c r="B27" s="8"/>
      <c r="C27" s="7"/>
      <c r="D27" s="7"/>
      <c r="E27" s="7"/>
      <c r="F27" s="7"/>
    </row>
    <row r="28" s="6" customFormat="1" ht="24" customHeight="1" spans="1:6">
      <c r="A28" s="7"/>
      <c r="B28" s="8"/>
      <c r="C28" s="7"/>
      <c r="D28" s="7"/>
      <c r="E28" s="7"/>
      <c r="F28" s="7"/>
    </row>
    <row r="29" s="6" customFormat="1" ht="24" customHeight="1" spans="1:6">
      <c r="A29" s="7"/>
      <c r="B29" s="8"/>
      <c r="C29" s="7"/>
      <c r="D29" s="7"/>
      <c r="E29" s="7"/>
      <c r="F29" s="7"/>
    </row>
    <row r="30" s="6" customFormat="1" ht="24" customHeight="1" spans="1:6">
      <c r="A30" s="7"/>
      <c r="B30" s="8"/>
      <c r="C30" s="7"/>
      <c r="D30" s="7"/>
      <c r="E30" s="7"/>
      <c r="F30" s="7"/>
    </row>
    <row r="31" s="6" customFormat="1" ht="24" customHeight="1" spans="1:6">
      <c r="A31" s="7"/>
      <c r="B31" s="8"/>
      <c r="C31" s="7"/>
      <c r="D31" s="7"/>
      <c r="E31" s="7"/>
      <c r="F31" s="7"/>
    </row>
    <row r="32" s="6" customFormat="1" ht="24" customHeight="1" spans="1:6">
      <c r="A32" s="7"/>
      <c r="B32" s="8"/>
      <c r="C32" s="7"/>
      <c r="D32" s="7"/>
      <c r="E32" s="7"/>
      <c r="F32" s="7"/>
    </row>
    <row r="33" s="6" customFormat="1" ht="24" customHeight="1" spans="1:6">
      <c r="A33" s="7"/>
      <c r="B33" s="8"/>
      <c r="C33" s="7"/>
      <c r="D33" s="7"/>
      <c r="E33" s="7"/>
      <c r="F33" s="7"/>
    </row>
    <row r="34" s="6" customFormat="1" ht="24" customHeight="1" spans="1:6">
      <c r="A34" s="7"/>
      <c r="B34" s="8"/>
      <c r="C34" s="7"/>
      <c r="D34" s="7"/>
      <c r="E34" s="7"/>
      <c r="F34" s="7"/>
    </row>
    <row r="35" s="6" customFormat="1" ht="24" customHeight="1" spans="1:6">
      <c r="A35" s="7"/>
      <c r="B35" s="8"/>
      <c r="C35" s="7"/>
      <c r="D35" s="7"/>
      <c r="E35" s="7"/>
      <c r="F35" s="7"/>
    </row>
    <row r="36" s="6" customFormat="1" ht="24" customHeight="1" spans="1:6">
      <c r="A36" s="7"/>
      <c r="B36" s="8"/>
      <c r="C36" s="7"/>
      <c r="D36" s="7"/>
      <c r="E36" s="7"/>
      <c r="F36" s="7"/>
    </row>
    <row r="37" s="6" customFormat="1" ht="24" customHeight="1" spans="1:6">
      <c r="A37" s="7"/>
      <c r="B37" s="8"/>
      <c r="C37" s="7"/>
      <c r="D37" s="7"/>
      <c r="E37" s="7"/>
      <c r="F37" s="7"/>
    </row>
    <row r="38" s="6" customFormat="1" ht="24" customHeight="1" spans="1:6">
      <c r="A38" s="7"/>
      <c r="B38" s="8"/>
      <c r="C38" s="7"/>
      <c r="D38" s="7"/>
      <c r="E38" s="7"/>
      <c r="F38" s="7"/>
    </row>
    <row r="39" s="6" customFormat="1" ht="24" customHeight="1" spans="1:6">
      <c r="A39" s="7"/>
      <c r="B39" s="8"/>
      <c r="C39" s="7"/>
      <c r="D39" s="7"/>
      <c r="E39" s="7"/>
      <c r="F39" s="7"/>
    </row>
    <row r="40" s="6" customFormat="1" ht="24" customHeight="1" spans="1:6">
      <c r="A40" s="7"/>
      <c r="B40" s="8"/>
      <c r="C40" s="7"/>
      <c r="D40" s="7"/>
      <c r="E40" s="7"/>
      <c r="F40" s="7"/>
    </row>
    <row r="41" s="6" customFormat="1" ht="24" customHeight="1" spans="1:6">
      <c r="A41" s="7"/>
      <c r="B41" s="8"/>
      <c r="C41" s="7"/>
      <c r="D41" s="7"/>
      <c r="E41" s="7"/>
      <c r="F41" s="7"/>
    </row>
    <row r="42" s="6" customFormat="1" ht="24" customHeight="1" spans="1:6">
      <c r="A42" s="7"/>
      <c r="B42" s="8"/>
      <c r="C42" s="7"/>
      <c r="D42" s="7"/>
      <c r="E42" s="7"/>
      <c r="F42" s="7"/>
    </row>
    <row r="43" s="6" customFormat="1" ht="24" customHeight="1" spans="1:6">
      <c r="A43" s="7"/>
      <c r="B43" s="8"/>
      <c r="C43" s="7"/>
      <c r="D43" s="7"/>
      <c r="E43" s="7"/>
      <c r="F43" s="7"/>
    </row>
    <row r="44" s="6" customFormat="1" ht="24" customHeight="1" spans="1:6">
      <c r="A44" s="7"/>
      <c r="B44" s="8"/>
      <c r="C44" s="7"/>
      <c r="D44" s="7"/>
      <c r="E44" s="7"/>
      <c r="F44" s="7"/>
    </row>
    <row r="45" s="6" customFormat="1" ht="24" customHeight="1" spans="1:6">
      <c r="A45" s="7"/>
      <c r="B45" s="8"/>
      <c r="C45" s="7"/>
      <c r="D45" s="7"/>
      <c r="E45" s="7"/>
      <c r="F45" s="7"/>
    </row>
    <row r="46" s="6" customFormat="1" ht="24" customHeight="1" spans="1:6">
      <c r="A46" s="7"/>
      <c r="B46" s="8"/>
      <c r="C46" s="7"/>
      <c r="D46" s="7"/>
      <c r="E46" s="7"/>
      <c r="F46" s="7"/>
    </row>
    <row r="47" s="6" customFormat="1" ht="24" customHeight="1" spans="1:6">
      <c r="A47" s="7"/>
      <c r="B47" s="8"/>
      <c r="C47" s="7"/>
      <c r="D47" s="7"/>
      <c r="E47" s="7"/>
      <c r="F47" s="7"/>
    </row>
    <row r="48" s="6" customFormat="1" ht="24" customHeight="1" spans="1:6">
      <c r="A48" s="7"/>
      <c r="B48" s="8"/>
      <c r="C48" s="7"/>
      <c r="D48" s="7"/>
      <c r="E48" s="7"/>
      <c r="F48" s="7"/>
    </row>
    <row r="49" s="6" customFormat="1" ht="24" customHeight="1" spans="1:6">
      <c r="A49" s="7"/>
      <c r="B49" s="8"/>
      <c r="C49" s="7"/>
      <c r="D49" s="7"/>
      <c r="E49" s="7"/>
      <c r="F49" s="7"/>
    </row>
    <row r="50" s="6" customFormat="1" ht="24" customHeight="1" spans="1:6">
      <c r="A50" s="7"/>
      <c r="B50" s="8"/>
      <c r="C50" s="7"/>
      <c r="D50" s="7"/>
      <c r="E50" s="7"/>
      <c r="F50" s="7"/>
    </row>
    <row r="51" s="6" customFormat="1" ht="24" customHeight="1" spans="1:6">
      <c r="A51" s="7"/>
      <c r="B51" s="8"/>
      <c r="C51" s="7"/>
      <c r="D51" s="7"/>
      <c r="E51" s="7"/>
      <c r="F51" s="7"/>
    </row>
    <row r="52" s="6" customFormat="1" ht="24" customHeight="1" spans="1:6">
      <c r="A52" s="7"/>
      <c r="B52" s="8"/>
      <c r="C52" s="7"/>
      <c r="D52" s="7"/>
      <c r="E52" s="7"/>
      <c r="F52" s="7"/>
    </row>
    <row r="53" s="6" customFormat="1" ht="24" customHeight="1" spans="1:6">
      <c r="A53" s="7"/>
      <c r="B53" s="8"/>
      <c r="C53" s="7"/>
      <c r="D53" s="7"/>
      <c r="E53" s="7"/>
      <c r="F53" s="7"/>
    </row>
    <row r="54" s="6" customFormat="1" ht="24" customHeight="1" spans="1:6">
      <c r="A54" s="7"/>
      <c r="B54" s="8"/>
      <c r="C54" s="7"/>
      <c r="D54" s="7"/>
      <c r="E54" s="7"/>
      <c r="F54" s="7"/>
    </row>
    <row r="55" s="6" customFormat="1" ht="24" customHeight="1" spans="1:6">
      <c r="A55" s="7"/>
      <c r="B55" s="8"/>
      <c r="C55" s="7"/>
      <c r="D55" s="7"/>
      <c r="E55" s="7"/>
      <c r="F55" s="7"/>
    </row>
    <row r="56" s="6" customFormat="1" ht="24" customHeight="1" spans="1:6">
      <c r="A56" s="7"/>
      <c r="B56" s="8"/>
      <c r="C56" s="7"/>
      <c r="D56" s="7"/>
      <c r="E56" s="7"/>
      <c r="F56" s="7"/>
    </row>
    <row r="57" s="6" customFormat="1" ht="24" customHeight="1" spans="1:6">
      <c r="A57" s="7"/>
      <c r="B57" s="8"/>
      <c r="C57" s="7"/>
      <c r="D57" s="7"/>
      <c r="E57" s="7"/>
      <c r="F57" s="7"/>
    </row>
    <row r="58" s="6" customFormat="1" ht="24" customHeight="1" spans="1:6">
      <c r="A58" s="7"/>
      <c r="B58" s="8"/>
      <c r="C58" s="7"/>
      <c r="D58" s="7"/>
      <c r="E58" s="7"/>
      <c r="F58" s="7"/>
    </row>
    <row r="59" s="6" customFormat="1" ht="24" customHeight="1" spans="1:6">
      <c r="A59" s="7"/>
      <c r="B59" s="8"/>
      <c r="C59" s="7"/>
      <c r="D59" s="7"/>
      <c r="E59" s="7"/>
      <c r="F59" s="7"/>
    </row>
    <row r="60" s="6" customFormat="1" ht="24" customHeight="1" spans="1:6">
      <c r="A60" s="7"/>
      <c r="B60" s="8"/>
      <c r="C60" s="7"/>
      <c r="D60" s="7"/>
      <c r="E60" s="7"/>
      <c r="F60" s="7"/>
    </row>
    <row r="61" s="6" customFormat="1" ht="24" customHeight="1" spans="1:6">
      <c r="A61" s="7"/>
      <c r="B61" s="8"/>
      <c r="C61" s="7"/>
      <c r="D61" s="7"/>
      <c r="E61" s="7"/>
      <c r="F61" s="7"/>
    </row>
    <row r="62" s="6" customFormat="1" ht="24" customHeight="1" spans="1:6">
      <c r="A62" s="7"/>
      <c r="B62" s="8"/>
      <c r="C62" s="7"/>
      <c r="D62" s="7"/>
      <c r="E62" s="7"/>
      <c r="F62" s="7"/>
    </row>
    <row r="63" s="6" customFormat="1" ht="24" customHeight="1" spans="1:6">
      <c r="A63" s="7"/>
      <c r="B63" s="8"/>
      <c r="C63" s="7"/>
      <c r="D63" s="7"/>
      <c r="E63" s="7"/>
      <c r="F63" s="7"/>
    </row>
    <row r="64" s="6" customFormat="1" ht="24" customHeight="1" spans="1:6">
      <c r="A64" s="7"/>
      <c r="B64" s="8"/>
      <c r="C64" s="7"/>
      <c r="D64" s="7"/>
      <c r="E64" s="7"/>
      <c r="F64" s="7"/>
    </row>
    <row r="65" s="6" customFormat="1" ht="24" customHeight="1" spans="1:6">
      <c r="A65" s="7"/>
      <c r="B65" s="8"/>
      <c r="C65" s="7"/>
      <c r="D65" s="7"/>
      <c r="E65" s="7"/>
      <c r="F65" s="7"/>
    </row>
    <row r="66" s="6" customFormat="1" ht="24" customHeight="1" spans="1:6">
      <c r="A66" s="7"/>
      <c r="B66" s="8"/>
      <c r="C66" s="7"/>
      <c r="D66" s="7"/>
      <c r="E66" s="7"/>
      <c r="F66" s="7"/>
    </row>
    <row r="67" s="6" customFormat="1" ht="24" customHeight="1" spans="1:6">
      <c r="A67" s="7"/>
      <c r="B67" s="8"/>
      <c r="C67" s="7"/>
      <c r="D67" s="7"/>
      <c r="E67" s="7"/>
      <c r="F67" s="7"/>
    </row>
    <row r="68" s="6" customFormat="1" ht="24" customHeight="1" spans="1:6">
      <c r="A68" s="7"/>
      <c r="B68" s="8"/>
      <c r="C68" s="7"/>
      <c r="D68" s="7"/>
      <c r="E68" s="7"/>
      <c r="F68" s="7"/>
    </row>
    <row r="69" s="6" customFormat="1" ht="24" customHeight="1" spans="1:6">
      <c r="A69" s="7"/>
      <c r="B69" s="8"/>
      <c r="C69" s="7"/>
      <c r="D69" s="7"/>
      <c r="E69" s="7"/>
      <c r="F69" s="7"/>
    </row>
    <row r="70" s="6" customFormat="1" ht="24" customHeight="1" spans="1:6">
      <c r="A70" s="7"/>
      <c r="B70" s="8"/>
      <c r="C70" s="7"/>
      <c r="D70" s="7"/>
      <c r="E70" s="7"/>
      <c r="F70" s="7"/>
    </row>
    <row r="71" s="6" customFormat="1" ht="24" customHeight="1" spans="1:6">
      <c r="A71" s="7"/>
      <c r="B71" s="8"/>
      <c r="C71" s="7"/>
      <c r="D71" s="7"/>
      <c r="E71" s="7"/>
      <c r="F71" s="7"/>
    </row>
    <row r="72" s="6" customFormat="1" ht="24" customHeight="1" spans="1:6">
      <c r="A72" s="7"/>
      <c r="B72" s="8"/>
      <c r="C72" s="7"/>
      <c r="D72" s="7"/>
      <c r="E72" s="7"/>
      <c r="F72" s="7"/>
    </row>
    <row r="73" s="6" customFormat="1" ht="24" customHeight="1" spans="1:6">
      <c r="A73" s="7"/>
      <c r="B73" s="8"/>
      <c r="C73" s="7"/>
      <c r="D73" s="7"/>
      <c r="E73" s="7"/>
      <c r="F73" s="7"/>
    </row>
    <row r="74" s="6" customFormat="1" ht="24" customHeight="1" spans="1:6">
      <c r="A74" s="7"/>
      <c r="B74" s="8"/>
      <c r="C74" s="7"/>
      <c r="D74" s="7"/>
      <c r="E74" s="7"/>
      <c r="F74" s="7"/>
    </row>
    <row r="75" s="6" customFormat="1" ht="24" customHeight="1" spans="1:6">
      <c r="A75" s="7"/>
      <c r="B75" s="8"/>
      <c r="C75" s="7"/>
      <c r="D75" s="7"/>
      <c r="E75" s="7"/>
      <c r="F75" s="7"/>
    </row>
    <row r="76" s="6" customFormat="1" ht="24" customHeight="1" spans="1:6">
      <c r="A76" s="7"/>
      <c r="B76" s="8"/>
      <c r="C76" s="7"/>
      <c r="D76" s="7"/>
      <c r="E76" s="7"/>
      <c r="F76" s="7"/>
    </row>
    <row r="77" s="6" customFormat="1" ht="24" customHeight="1" spans="1:6">
      <c r="A77" s="7"/>
      <c r="B77" s="8"/>
      <c r="C77" s="7"/>
      <c r="D77" s="7"/>
      <c r="E77" s="7"/>
      <c r="F77" s="7"/>
    </row>
    <row r="78" s="6" customFormat="1" ht="24" customHeight="1" spans="1:6">
      <c r="A78" s="7"/>
      <c r="B78" s="8"/>
      <c r="C78" s="7"/>
      <c r="D78" s="7"/>
      <c r="E78" s="7"/>
      <c r="F78" s="7"/>
    </row>
    <row r="79" s="6" customFormat="1" ht="24" customHeight="1" spans="1:6">
      <c r="A79" s="7"/>
      <c r="B79" s="8"/>
      <c r="C79" s="7"/>
      <c r="D79" s="7"/>
      <c r="E79" s="7"/>
      <c r="F79" s="7"/>
    </row>
    <row r="80" s="6" customFormat="1" ht="24" customHeight="1" spans="1:6">
      <c r="A80" s="7"/>
      <c r="B80" s="8"/>
      <c r="C80" s="7"/>
      <c r="D80" s="7"/>
      <c r="E80" s="7"/>
      <c r="F80" s="7"/>
    </row>
    <row r="81" s="6" customFormat="1" ht="24" customHeight="1" spans="1:6">
      <c r="A81" s="7"/>
      <c r="B81" s="8"/>
      <c r="C81" s="7"/>
      <c r="D81" s="7"/>
      <c r="E81" s="7"/>
      <c r="F81" s="7"/>
    </row>
    <row r="82" s="6" customFormat="1" ht="24" customHeight="1" spans="1:6">
      <c r="A82" s="7"/>
      <c r="B82" s="8"/>
      <c r="C82" s="7"/>
      <c r="D82" s="7"/>
      <c r="E82" s="7"/>
      <c r="F82" s="7"/>
    </row>
    <row r="83" s="6" customFormat="1" ht="24" customHeight="1" spans="1:6">
      <c r="A83" s="7"/>
      <c r="B83" s="8"/>
      <c r="C83" s="7"/>
      <c r="D83" s="7"/>
      <c r="E83" s="7"/>
      <c r="F83" s="7"/>
    </row>
    <row r="84" s="6" customFormat="1" ht="24" customHeight="1" spans="1:6">
      <c r="A84" s="7"/>
      <c r="B84" s="8"/>
      <c r="C84" s="7"/>
      <c r="D84" s="7"/>
      <c r="E84" s="7"/>
      <c r="F84" s="7"/>
    </row>
    <row r="85" s="6" customFormat="1" ht="24" customHeight="1" spans="1:6">
      <c r="A85" s="7"/>
      <c r="B85" s="8"/>
      <c r="C85" s="7"/>
      <c r="D85" s="7"/>
      <c r="E85" s="7"/>
      <c r="F85" s="7"/>
    </row>
    <row r="86" s="6" customFormat="1" ht="24" customHeight="1" spans="1:6">
      <c r="A86" s="7"/>
      <c r="B86" s="8"/>
      <c r="C86" s="7"/>
      <c r="D86" s="7"/>
      <c r="E86" s="7"/>
      <c r="F86" s="7"/>
    </row>
    <row r="87" s="6" customFormat="1" ht="24" customHeight="1" spans="1:6">
      <c r="A87" s="7"/>
      <c r="B87" s="8"/>
      <c r="C87" s="7"/>
      <c r="D87" s="7"/>
      <c r="E87" s="7"/>
      <c r="F87" s="7"/>
    </row>
    <row r="88" s="6" customFormat="1" ht="24" customHeight="1" spans="1:6">
      <c r="A88" s="7"/>
      <c r="B88" s="8"/>
      <c r="C88" s="7"/>
      <c r="D88" s="7"/>
      <c r="E88" s="7"/>
      <c r="F88" s="7"/>
    </row>
    <row r="89" s="6" customFormat="1" ht="24" customHeight="1" spans="1:6">
      <c r="A89" s="7"/>
      <c r="B89" s="8"/>
      <c r="C89" s="7"/>
      <c r="D89" s="7"/>
      <c r="E89" s="7"/>
      <c r="F89" s="7"/>
    </row>
    <row r="90" s="6" customFormat="1" ht="24" customHeight="1" spans="1:6">
      <c r="A90" s="7"/>
      <c r="B90" s="8"/>
      <c r="C90" s="7"/>
      <c r="D90" s="7"/>
      <c r="E90" s="7"/>
      <c r="F90" s="7"/>
    </row>
    <row r="91" s="6" customFormat="1" ht="24" customHeight="1" spans="1:6">
      <c r="A91" s="7"/>
      <c r="B91" s="8"/>
      <c r="C91" s="7"/>
      <c r="D91" s="7"/>
      <c r="E91" s="7"/>
      <c r="F91" s="7"/>
    </row>
    <row r="92" s="6" customFormat="1" ht="24" customHeight="1" spans="1:6">
      <c r="A92" s="7"/>
      <c r="B92" s="8"/>
      <c r="C92" s="7"/>
      <c r="D92" s="7"/>
      <c r="E92" s="7"/>
      <c r="F92" s="7"/>
    </row>
    <row r="93" s="6" customFormat="1" ht="24" customHeight="1" spans="1:6">
      <c r="A93" s="7"/>
      <c r="B93" s="8"/>
      <c r="C93" s="7"/>
      <c r="D93" s="7"/>
      <c r="E93" s="7"/>
      <c r="F93" s="7"/>
    </row>
    <row r="94" s="6" customFormat="1" ht="24" customHeight="1" spans="1:6">
      <c r="A94" s="7"/>
      <c r="B94" s="8"/>
      <c r="C94" s="7"/>
      <c r="D94" s="7"/>
      <c r="E94" s="7"/>
      <c r="F94" s="7"/>
    </row>
    <row r="95" s="6" customFormat="1" ht="24" customHeight="1" spans="1:6">
      <c r="A95" s="7"/>
      <c r="B95" s="8"/>
      <c r="C95" s="7"/>
      <c r="D95" s="7"/>
      <c r="E95" s="7"/>
      <c r="F95" s="7"/>
    </row>
    <row r="96" s="6" customFormat="1" ht="24" customHeight="1" spans="1:6">
      <c r="A96" s="7"/>
      <c r="B96" s="8"/>
      <c r="C96" s="7"/>
      <c r="D96" s="7"/>
      <c r="E96" s="7"/>
      <c r="F96" s="7"/>
    </row>
    <row r="97" s="6" customFormat="1" ht="24" customHeight="1" spans="1:6">
      <c r="A97" s="7"/>
      <c r="B97" s="8"/>
      <c r="C97" s="7"/>
      <c r="D97" s="7"/>
      <c r="E97" s="7"/>
      <c r="F97" s="7"/>
    </row>
    <row r="98" s="6" customFormat="1" ht="24" customHeight="1" spans="1:6">
      <c r="A98" s="7"/>
      <c r="B98" s="8"/>
      <c r="C98" s="7"/>
      <c r="D98" s="7"/>
      <c r="E98" s="7"/>
      <c r="F98" s="7"/>
    </row>
    <row r="99" s="6" customFormat="1" ht="24" customHeight="1" spans="1:6">
      <c r="A99" s="7"/>
      <c r="B99" s="8"/>
      <c r="C99" s="7"/>
      <c r="D99" s="7"/>
      <c r="E99" s="7"/>
      <c r="F99" s="7"/>
    </row>
    <row r="100" s="6" customFormat="1" ht="24" customHeight="1" spans="1:6">
      <c r="A100" s="7"/>
      <c r="B100" s="8"/>
      <c r="C100" s="7"/>
      <c r="D100" s="7"/>
      <c r="E100" s="7"/>
      <c r="F100" s="7"/>
    </row>
    <row r="101" s="6" customFormat="1" ht="24" customHeight="1" spans="1:6">
      <c r="A101" s="7"/>
      <c r="B101" s="8"/>
      <c r="C101" s="7"/>
      <c r="D101" s="7"/>
      <c r="E101" s="7"/>
      <c r="F101" s="7"/>
    </row>
    <row r="102" s="6" customFormat="1" ht="24" customHeight="1" spans="1:6">
      <c r="A102" s="7"/>
      <c r="B102" s="8"/>
      <c r="C102" s="7"/>
      <c r="D102" s="7"/>
      <c r="E102" s="7"/>
      <c r="F102" s="7"/>
    </row>
    <row r="103" s="6" customFormat="1" ht="24" customHeight="1" spans="1:6">
      <c r="A103" s="7"/>
      <c r="B103" s="8"/>
      <c r="C103" s="7"/>
      <c r="D103" s="7"/>
      <c r="E103" s="7"/>
      <c r="F103" s="7"/>
    </row>
    <row r="104" s="6" customFormat="1" ht="24" customHeight="1" spans="1:6">
      <c r="A104" s="7"/>
      <c r="B104" s="8"/>
      <c r="C104" s="7"/>
      <c r="D104" s="7"/>
      <c r="E104" s="7"/>
      <c r="F104" s="7"/>
    </row>
  </sheetData>
  <mergeCells count="3">
    <mergeCell ref="A2:F2"/>
    <mergeCell ref="A5:B5"/>
    <mergeCell ref="A17:F17"/>
  </mergeCells>
  <printOptions horizontalCentered="1"/>
  <pageMargins left="0.590277777777778" right="0.590277777777778" top="0.786805555555556" bottom="0.786805555555556" header="0.5" footer="0.5"/>
  <pageSetup paperSize="9" scale="83"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E365"/>
  <sheetViews>
    <sheetView showZeros="0" tabSelected="1" view="pageBreakPreview" zoomScaleNormal="100" zoomScaleSheetLayoutView="100" topLeftCell="B73" workbookViewId="0">
      <selection activeCell="I82" sqref="I82"/>
    </sheetView>
  </sheetViews>
  <sheetFormatPr defaultColWidth="10" defaultRowHeight="13.5" outlineLevelCol="4"/>
  <cols>
    <col min="1" max="1" width="18.5" style="454" hidden="1" customWidth="1"/>
    <col min="2" max="2" width="48.5" style="454" customWidth="1"/>
    <col min="3" max="3" width="34.875" style="454" customWidth="1"/>
    <col min="4" max="4" width="10" style="454" customWidth="1"/>
    <col min="5" max="5" width="10" style="455" customWidth="1"/>
    <col min="6" max="16384" width="10" style="454"/>
  </cols>
  <sheetData>
    <row r="1" s="106" customFormat="1" ht="24" customHeight="1" spans="1:5">
      <c r="A1" s="456"/>
      <c r="B1" s="456" t="s">
        <v>118</v>
      </c>
      <c r="E1" s="457"/>
    </row>
    <row r="2" s="452" customFormat="1" ht="47" customHeight="1" spans="1:3">
      <c r="A2" s="458"/>
      <c r="B2" s="459" t="s">
        <v>119</v>
      </c>
      <c r="C2" s="459"/>
    </row>
    <row r="3" s="453" customFormat="1" ht="27" customHeight="1" spans="1:5">
      <c r="A3" s="460"/>
      <c r="C3" s="393" t="s">
        <v>2</v>
      </c>
      <c r="E3" s="461"/>
    </row>
    <row r="4" ht="14.25" spans="1:4">
      <c r="A4" s="462" t="s">
        <v>120</v>
      </c>
      <c r="B4" s="463" t="s">
        <v>3</v>
      </c>
      <c r="C4" s="464" t="s">
        <v>4</v>
      </c>
      <c r="D4" s="465"/>
    </row>
    <row r="5" ht="15.75" spans="1:4">
      <c r="A5" s="399"/>
      <c r="B5" s="466" t="s">
        <v>63</v>
      </c>
      <c r="C5" s="467">
        <v>245291</v>
      </c>
      <c r="D5" s="413"/>
    </row>
    <row r="6" ht="15.75" spans="1:4">
      <c r="A6" s="468">
        <v>201</v>
      </c>
      <c r="B6" s="469" t="s">
        <v>121</v>
      </c>
      <c r="C6" s="467">
        <v>21356</v>
      </c>
      <c r="D6" s="413"/>
    </row>
    <row r="7" ht="15.75" spans="1:4">
      <c r="A7" s="470">
        <v>20101</v>
      </c>
      <c r="B7" s="469" t="s">
        <v>122</v>
      </c>
      <c r="C7" s="467">
        <v>508</v>
      </c>
      <c r="D7" s="413"/>
    </row>
    <row r="8" ht="15.75" spans="1:4">
      <c r="A8" s="471">
        <v>2010101</v>
      </c>
      <c r="B8" s="472" t="s">
        <v>123</v>
      </c>
      <c r="C8" s="467">
        <v>359</v>
      </c>
      <c r="D8" s="413"/>
    </row>
    <row r="9" ht="15.75" spans="1:4">
      <c r="A9" s="471">
        <v>2010104</v>
      </c>
      <c r="B9" s="472" t="s">
        <v>124</v>
      </c>
      <c r="C9" s="467">
        <v>75</v>
      </c>
      <c r="D9" s="413"/>
    </row>
    <row r="10" ht="15.75" spans="1:4">
      <c r="A10" s="471">
        <v>2010150</v>
      </c>
      <c r="B10" s="472" t="s">
        <v>125</v>
      </c>
      <c r="C10" s="467">
        <v>74</v>
      </c>
      <c r="D10" s="413"/>
    </row>
    <row r="11" ht="15.75" spans="1:4">
      <c r="A11" s="470">
        <v>20102</v>
      </c>
      <c r="B11" s="469" t="s">
        <v>126</v>
      </c>
      <c r="C11" s="467">
        <v>304</v>
      </c>
      <c r="D11" s="413"/>
    </row>
    <row r="12" ht="15.75" spans="1:4">
      <c r="A12" s="471">
        <v>2010201</v>
      </c>
      <c r="B12" s="472" t="s">
        <v>123</v>
      </c>
      <c r="C12" s="467">
        <v>276</v>
      </c>
      <c r="D12" s="413"/>
    </row>
    <row r="13" ht="15.75" spans="1:4">
      <c r="A13" s="471">
        <v>2010250</v>
      </c>
      <c r="B13" s="472" t="s">
        <v>125</v>
      </c>
      <c r="C13" s="467">
        <v>28</v>
      </c>
      <c r="D13" s="413"/>
    </row>
    <row r="14" ht="15.75" spans="1:4">
      <c r="A14" s="470">
        <v>20103</v>
      </c>
      <c r="B14" s="469" t="s">
        <v>127</v>
      </c>
      <c r="C14" s="467">
        <v>9099</v>
      </c>
      <c r="D14" s="413"/>
    </row>
    <row r="15" ht="15.75" spans="1:4">
      <c r="A15" s="471">
        <v>2010301</v>
      </c>
      <c r="B15" s="472" t="s">
        <v>123</v>
      </c>
      <c r="C15" s="467">
        <v>5663</v>
      </c>
      <c r="D15" s="413"/>
    </row>
    <row r="16" ht="15.75" spans="1:4">
      <c r="A16" s="471">
        <v>2010302</v>
      </c>
      <c r="B16" s="472" t="s">
        <v>128</v>
      </c>
      <c r="C16" s="467">
        <v>45</v>
      </c>
      <c r="D16" s="413"/>
    </row>
    <row r="17" ht="15.75" spans="1:4">
      <c r="A17" s="471">
        <v>2010350</v>
      </c>
      <c r="B17" s="472" t="s">
        <v>125</v>
      </c>
      <c r="C17" s="467">
        <v>3247</v>
      </c>
      <c r="D17" s="413"/>
    </row>
    <row r="18" ht="15.75" spans="1:4">
      <c r="A18" s="471">
        <v>2010399</v>
      </c>
      <c r="B18" s="472" t="s">
        <v>129</v>
      </c>
      <c r="C18" s="467">
        <v>144</v>
      </c>
      <c r="D18" s="413"/>
    </row>
    <row r="19" ht="15.75" spans="1:4">
      <c r="A19" s="470">
        <v>20104</v>
      </c>
      <c r="B19" s="469" t="s">
        <v>130</v>
      </c>
      <c r="C19" s="467">
        <v>497</v>
      </c>
      <c r="D19" s="413"/>
    </row>
    <row r="20" ht="15.75" spans="1:4">
      <c r="A20" s="471">
        <v>2010401</v>
      </c>
      <c r="B20" s="472" t="s">
        <v>123</v>
      </c>
      <c r="C20" s="467">
        <v>246</v>
      </c>
      <c r="D20" s="413"/>
    </row>
    <row r="21" ht="15.75" spans="1:4">
      <c r="A21" s="471">
        <v>2010450</v>
      </c>
      <c r="B21" s="472" t="s">
        <v>125</v>
      </c>
      <c r="C21" s="467">
        <v>248</v>
      </c>
      <c r="D21" s="413"/>
    </row>
    <row r="22" ht="15.75" spans="1:4">
      <c r="A22" s="471">
        <v>2010499</v>
      </c>
      <c r="B22" s="472" t="s">
        <v>131</v>
      </c>
      <c r="C22" s="467">
        <v>3</v>
      </c>
      <c r="D22" s="413"/>
    </row>
    <row r="23" ht="15.75" spans="1:4">
      <c r="A23" s="470">
        <v>20105</v>
      </c>
      <c r="B23" s="469" t="s">
        <v>132</v>
      </c>
      <c r="C23" s="467">
        <v>218</v>
      </c>
      <c r="D23" s="413"/>
    </row>
    <row r="24" ht="15.75" spans="1:4">
      <c r="A24" s="471">
        <v>2010501</v>
      </c>
      <c r="B24" s="472" t="s">
        <v>123</v>
      </c>
      <c r="C24" s="467">
        <v>206</v>
      </c>
      <c r="D24" s="413"/>
    </row>
    <row r="25" ht="15.75" spans="1:4">
      <c r="A25" s="471">
        <v>2010507</v>
      </c>
      <c r="B25" s="472" t="s">
        <v>133</v>
      </c>
      <c r="C25" s="467">
        <v>12</v>
      </c>
      <c r="D25" s="413"/>
    </row>
    <row r="26" ht="15.75" spans="1:4">
      <c r="A26" s="470">
        <v>20106</v>
      </c>
      <c r="B26" s="469" t="s">
        <v>134</v>
      </c>
      <c r="C26" s="467">
        <v>1025</v>
      </c>
      <c r="D26" s="413"/>
    </row>
    <row r="27" ht="15.75" spans="1:4">
      <c r="A27" s="471">
        <v>2010601</v>
      </c>
      <c r="B27" s="472" t="s">
        <v>123</v>
      </c>
      <c r="C27" s="467">
        <v>766</v>
      </c>
      <c r="D27" s="413"/>
    </row>
    <row r="28" ht="15.75" spans="1:4">
      <c r="A28" s="471">
        <v>2010650</v>
      </c>
      <c r="B28" s="472" t="s">
        <v>125</v>
      </c>
      <c r="C28" s="467">
        <v>251</v>
      </c>
      <c r="D28" s="413"/>
    </row>
    <row r="29" ht="15.75" spans="1:4">
      <c r="A29" s="471">
        <v>2010699</v>
      </c>
      <c r="B29" s="472" t="s">
        <v>135</v>
      </c>
      <c r="C29" s="467">
        <v>8</v>
      </c>
      <c r="D29" s="413"/>
    </row>
    <row r="30" ht="15.75" spans="1:4">
      <c r="A30" s="470">
        <v>20107</v>
      </c>
      <c r="B30" s="469" t="s">
        <v>136</v>
      </c>
      <c r="C30" s="467">
        <v>649</v>
      </c>
      <c r="D30" s="413"/>
    </row>
    <row r="31" ht="15.75" spans="1:4">
      <c r="A31" s="471">
        <v>2010701</v>
      </c>
      <c r="B31" s="472" t="s">
        <v>123</v>
      </c>
      <c r="C31" s="467">
        <v>609</v>
      </c>
      <c r="D31" s="413"/>
    </row>
    <row r="32" ht="15.75" spans="1:4">
      <c r="A32" s="471">
        <v>2010750</v>
      </c>
      <c r="B32" s="472" t="s">
        <v>125</v>
      </c>
      <c r="C32" s="467">
        <v>40</v>
      </c>
      <c r="D32" s="413"/>
    </row>
    <row r="33" ht="15.75" spans="1:4">
      <c r="A33" s="470">
        <v>20108</v>
      </c>
      <c r="B33" s="469" t="s">
        <v>137</v>
      </c>
      <c r="C33" s="467">
        <v>423</v>
      </c>
      <c r="D33" s="413"/>
    </row>
    <row r="34" ht="15.75" spans="1:4">
      <c r="A34" s="471">
        <v>2010801</v>
      </c>
      <c r="B34" s="472" t="s">
        <v>123</v>
      </c>
      <c r="C34" s="467">
        <v>242</v>
      </c>
      <c r="D34" s="413"/>
    </row>
    <row r="35" ht="15.75" spans="1:4">
      <c r="A35" s="471">
        <v>2010804</v>
      </c>
      <c r="B35" s="472" t="s">
        <v>138</v>
      </c>
      <c r="C35" s="467">
        <v>21</v>
      </c>
      <c r="D35" s="413"/>
    </row>
    <row r="36" ht="15.75" spans="1:4">
      <c r="A36" s="471">
        <v>2010850</v>
      </c>
      <c r="B36" s="472" t="s">
        <v>125</v>
      </c>
      <c r="C36" s="467">
        <v>160</v>
      </c>
      <c r="D36" s="413"/>
    </row>
    <row r="37" ht="15.75" spans="1:4">
      <c r="A37" s="470">
        <v>20111</v>
      </c>
      <c r="B37" s="469" t="s">
        <v>139</v>
      </c>
      <c r="C37" s="467">
        <v>863</v>
      </c>
      <c r="D37" s="413"/>
    </row>
    <row r="38" ht="15.75" spans="1:4">
      <c r="A38" s="471">
        <v>2011101</v>
      </c>
      <c r="B38" s="472" t="s">
        <v>123</v>
      </c>
      <c r="C38" s="467">
        <v>740</v>
      </c>
      <c r="D38" s="413"/>
    </row>
    <row r="39" ht="15.75" spans="1:4">
      <c r="A39" s="471">
        <v>2011150</v>
      </c>
      <c r="B39" s="472" t="s">
        <v>125</v>
      </c>
      <c r="C39" s="467">
        <v>123</v>
      </c>
      <c r="D39" s="413"/>
    </row>
    <row r="40" ht="15.75" spans="1:4">
      <c r="A40" s="470">
        <v>20113</v>
      </c>
      <c r="B40" s="469" t="s">
        <v>140</v>
      </c>
      <c r="C40" s="467">
        <v>779</v>
      </c>
      <c r="D40" s="413"/>
    </row>
    <row r="41" ht="15.75" spans="1:4">
      <c r="A41" s="471">
        <v>2011308</v>
      </c>
      <c r="B41" s="472" t="s">
        <v>141</v>
      </c>
      <c r="C41" s="467">
        <v>163</v>
      </c>
      <c r="D41" s="413"/>
    </row>
    <row r="42" ht="15.75" spans="1:4">
      <c r="A42" s="471">
        <v>2011350</v>
      </c>
      <c r="B42" s="472" t="s">
        <v>125</v>
      </c>
      <c r="C42" s="467">
        <v>616</v>
      </c>
      <c r="D42" s="413"/>
    </row>
    <row r="43" ht="15.75" spans="1:4">
      <c r="A43" s="470">
        <v>20126</v>
      </c>
      <c r="B43" s="469" t="s">
        <v>142</v>
      </c>
      <c r="C43" s="467">
        <v>153</v>
      </c>
      <c r="D43" s="413"/>
    </row>
    <row r="44" ht="15.75" spans="1:4">
      <c r="A44" s="471">
        <v>2012601</v>
      </c>
      <c r="B44" s="472" t="s">
        <v>123</v>
      </c>
      <c r="C44" s="467">
        <v>126</v>
      </c>
      <c r="D44" s="413"/>
    </row>
    <row r="45" ht="15.75" spans="1:4">
      <c r="A45" s="471">
        <v>2012604</v>
      </c>
      <c r="B45" s="472" t="s">
        <v>143</v>
      </c>
      <c r="C45" s="467">
        <v>27</v>
      </c>
      <c r="D45" s="413"/>
    </row>
    <row r="46" ht="15.75" spans="1:4">
      <c r="A46" s="470">
        <v>20128</v>
      </c>
      <c r="B46" s="469" t="s">
        <v>144</v>
      </c>
      <c r="C46" s="467">
        <v>71</v>
      </c>
      <c r="D46" s="413"/>
    </row>
    <row r="47" ht="15.75" spans="1:4">
      <c r="A47" s="471">
        <v>2012801</v>
      </c>
      <c r="B47" s="472" t="s">
        <v>123</v>
      </c>
      <c r="C47" s="467">
        <v>71</v>
      </c>
      <c r="D47" s="413"/>
    </row>
    <row r="48" ht="15.75" spans="1:4">
      <c r="A48" s="470">
        <v>20129</v>
      </c>
      <c r="B48" s="469" t="s">
        <v>145</v>
      </c>
      <c r="C48" s="467">
        <v>223</v>
      </c>
      <c r="D48" s="413"/>
    </row>
    <row r="49" ht="15.75" spans="1:4">
      <c r="A49" s="471">
        <v>2012901</v>
      </c>
      <c r="B49" s="472" t="s">
        <v>123</v>
      </c>
      <c r="C49" s="467">
        <v>223</v>
      </c>
      <c r="D49" s="413"/>
    </row>
    <row r="50" ht="15.75" spans="1:4">
      <c r="A50" s="471">
        <v>2012999</v>
      </c>
      <c r="B50" s="472" t="s">
        <v>146</v>
      </c>
      <c r="C50" s="467">
        <v>0</v>
      </c>
      <c r="D50" s="413"/>
    </row>
    <row r="51" ht="15.75" spans="1:4">
      <c r="A51" s="470">
        <v>20131</v>
      </c>
      <c r="B51" s="469" t="s">
        <v>147</v>
      </c>
      <c r="C51" s="467">
        <v>959</v>
      </c>
      <c r="D51" s="413"/>
    </row>
    <row r="52" ht="15.75" spans="1:4">
      <c r="A52" s="471">
        <v>2013101</v>
      </c>
      <c r="B52" s="472" t="s">
        <v>123</v>
      </c>
      <c r="C52" s="467">
        <v>628</v>
      </c>
      <c r="D52" s="413"/>
    </row>
    <row r="53" ht="15.75" spans="1:4">
      <c r="A53" s="471">
        <v>2013102</v>
      </c>
      <c r="B53" s="472" t="s">
        <v>128</v>
      </c>
      <c r="C53" s="467">
        <v>305</v>
      </c>
      <c r="D53" s="413"/>
    </row>
    <row r="54" ht="15.75" spans="1:4">
      <c r="A54" s="471">
        <v>2013150</v>
      </c>
      <c r="B54" s="472" t="s">
        <v>125</v>
      </c>
      <c r="C54" s="467">
        <v>26</v>
      </c>
      <c r="D54" s="413"/>
    </row>
    <row r="55" ht="15.75" spans="1:4">
      <c r="A55" s="470">
        <v>20132</v>
      </c>
      <c r="B55" s="469" t="s">
        <v>148</v>
      </c>
      <c r="C55" s="467">
        <v>717</v>
      </c>
      <c r="D55" s="413"/>
    </row>
    <row r="56" ht="15.75" spans="1:4">
      <c r="A56" s="471">
        <v>2013201</v>
      </c>
      <c r="B56" s="472" t="s">
        <v>123</v>
      </c>
      <c r="C56" s="467">
        <v>428</v>
      </c>
      <c r="D56" s="413"/>
    </row>
    <row r="57" ht="15.75" spans="1:4">
      <c r="A57" s="471">
        <v>2013250</v>
      </c>
      <c r="B57" s="472" t="s">
        <v>125</v>
      </c>
      <c r="C57" s="467">
        <v>65</v>
      </c>
      <c r="D57" s="413"/>
    </row>
    <row r="58" ht="15.75" spans="1:4">
      <c r="A58" s="471">
        <v>2013299</v>
      </c>
      <c r="B58" s="472" t="s">
        <v>149</v>
      </c>
      <c r="C58" s="467">
        <v>224</v>
      </c>
      <c r="D58" s="413"/>
    </row>
    <row r="59" ht="15.75" spans="1:4">
      <c r="A59" s="470">
        <v>20133</v>
      </c>
      <c r="B59" s="469" t="s">
        <v>150</v>
      </c>
      <c r="C59" s="467">
        <v>880</v>
      </c>
      <c r="D59" s="413"/>
    </row>
    <row r="60" ht="15.75" spans="1:4">
      <c r="A60" s="471">
        <v>2013301</v>
      </c>
      <c r="B60" s="472" t="s">
        <v>123</v>
      </c>
      <c r="C60" s="467">
        <v>262</v>
      </c>
      <c r="D60" s="413"/>
    </row>
    <row r="61" ht="15.75" spans="1:4">
      <c r="A61" s="471">
        <v>2013350</v>
      </c>
      <c r="B61" s="472" t="s">
        <v>125</v>
      </c>
      <c r="C61" s="467">
        <v>602</v>
      </c>
      <c r="D61" s="413"/>
    </row>
    <row r="62" ht="15.75" spans="1:4">
      <c r="A62" s="471">
        <v>2013399</v>
      </c>
      <c r="B62" s="472" t="s">
        <v>151</v>
      </c>
      <c r="C62" s="467">
        <v>16</v>
      </c>
      <c r="D62" s="413"/>
    </row>
    <row r="63" ht="15.75" spans="1:4">
      <c r="A63" s="470">
        <v>20134</v>
      </c>
      <c r="B63" s="469" t="s">
        <v>152</v>
      </c>
      <c r="C63" s="467">
        <v>149</v>
      </c>
      <c r="D63" s="413"/>
    </row>
    <row r="64" ht="15.75" spans="1:4">
      <c r="A64" s="471">
        <v>2013401</v>
      </c>
      <c r="B64" s="472" t="s">
        <v>123</v>
      </c>
      <c r="C64" s="467">
        <v>123</v>
      </c>
      <c r="D64" s="413"/>
    </row>
    <row r="65" ht="15.75" spans="1:4">
      <c r="A65" s="471">
        <v>2013450</v>
      </c>
      <c r="B65" s="472" t="s">
        <v>125</v>
      </c>
      <c r="C65" s="467">
        <v>26</v>
      </c>
      <c r="D65" s="413"/>
    </row>
    <row r="66" ht="15.75" spans="1:4">
      <c r="A66" s="470">
        <v>20136</v>
      </c>
      <c r="B66" s="469" t="s">
        <v>153</v>
      </c>
      <c r="C66" s="467">
        <v>1518</v>
      </c>
      <c r="D66" s="413"/>
    </row>
    <row r="67" ht="15.75" spans="1:4">
      <c r="A67" s="471">
        <v>2013601</v>
      </c>
      <c r="B67" s="472" t="s">
        <v>123</v>
      </c>
      <c r="C67" s="467">
        <v>1385</v>
      </c>
      <c r="D67" s="413"/>
    </row>
    <row r="68" ht="15.75" spans="1:4">
      <c r="A68" s="471">
        <v>2013650</v>
      </c>
      <c r="B68" s="472" t="s">
        <v>125</v>
      </c>
      <c r="C68" s="467">
        <v>119</v>
      </c>
      <c r="D68" s="413"/>
    </row>
    <row r="69" ht="15.75" spans="1:4">
      <c r="A69" s="473">
        <v>2013699</v>
      </c>
      <c r="B69" s="472" t="s">
        <v>154</v>
      </c>
      <c r="C69" s="467">
        <v>14</v>
      </c>
      <c r="D69" s="413"/>
    </row>
    <row r="70" ht="15.75" spans="1:4">
      <c r="A70" s="470">
        <v>20138</v>
      </c>
      <c r="B70" s="469" t="s">
        <v>155</v>
      </c>
      <c r="C70" s="467">
        <v>1452</v>
      </c>
      <c r="D70" s="413"/>
    </row>
    <row r="71" ht="15.75" spans="1:4">
      <c r="A71" s="471">
        <v>2013801</v>
      </c>
      <c r="B71" s="472" t="s">
        <v>123</v>
      </c>
      <c r="C71" s="467">
        <v>1019</v>
      </c>
      <c r="D71" s="413"/>
    </row>
    <row r="72" ht="15.75" spans="1:4">
      <c r="A72" s="471">
        <v>2013850</v>
      </c>
      <c r="B72" s="472" t="s">
        <v>125</v>
      </c>
      <c r="C72" s="467">
        <v>429</v>
      </c>
      <c r="D72" s="413"/>
    </row>
    <row r="73" ht="15.75" spans="1:4">
      <c r="A73" s="471">
        <v>2013899</v>
      </c>
      <c r="B73" s="472" t="s">
        <v>156</v>
      </c>
      <c r="C73" s="467">
        <v>4</v>
      </c>
      <c r="D73" s="413"/>
    </row>
    <row r="74" ht="15.75" spans="1:4">
      <c r="A74" s="470">
        <v>20139</v>
      </c>
      <c r="B74" s="469" t="s">
        <v>157</v>
      </c>
      <c r="C74" s="467">
        <v>262</v>
      </c>
      <c r="D74" s="413"/>
    </row>
    <row r="75" ht="15.75" spans="1:4">
      <c r="A75" s="471">
        <v>2013901</v>
      </c>
      <c r="B75" s="472" t="s">
        <v>123</v>
      </c>
      <c r="C75" s="467">
        <v>81</v>
      </c>
      <c r="D75" s="413"/>
    </row>
    <row r="76" ht="15.75" spans="1:4">
      <c r="A76" s="471">
        <v>2013950</v>
      </c>
      <c r="B76" s="472" t="s">
        <v>125</v>
      </c>
      <c r="C76" s="467">
        <v>25</v>
      </c>
      <c r="D76" s="413"/>
    </row>
    <row r="77" ht="15.75" spans="1:4">
      <c r="A77" s="471">
        <v>2013999</v>
      </c>
      <c r="B77" s="472" t="s">
        <v>158</v>
      </c>
      <c r="C77" s="467">
        <v>156</v>
      </c>
      <c r="D77" s="413"/>
    </row>
    <row r="78" ht="15.75" spans="1:4">
      <c r="A78" s="470">
        <v>20199</v>
      </c>
      <c r="B78" s="469" t="s">
        <v>159</v>
      </c>
      <c r="C78" s="467">
        <v>607</v>
      </c>
      <c r="D78" s="413"/>
    </row>
    <row r="79" ht="15.75" spans="1:4">
      <c r="A79" s="471">
        <v>2019999</v>
      </c>
      <c r="B79" s="472" t="s">
        <v>160</v>
      </c>
      <c r="C79" s="474">
        <v>607</v>
      </c>
      <c r="D79" s="413"/>
    </row>
    <row r="80" ht="15.75" spans="1:4">
      <c r="A80" s="468">
        <v>203</v>
      </c>
      <c r="B80" s="469" t="s">
        <v>161</v>
      </c>
      <c r="C80" s="467">
        <v>173</v>
      </c>
      <c r="D80" s="413"/>
    </row>
    <row r="81" ht="15.75" spans="1:4">
      <c r="A81" s="470">
        <v>20306</v>
      </c>
      <c r="B81" s="469" t="s">
        <v>162</v>
      </c>
      <c r="C81" s="467">
        <v>173</v>
      </c>
      <c r="D81" s="413"/>
    </row>
    <row r="82" ht="15.75" spans="1:4">
      <c r="A82" s="471">
        <v>2030601</v>
      </c>
      <c r="B82" s="472" t="s">
        <v>163</v>
      </c>
      <c r="C82" s="467">
        <v>45</v>
      </c>
      <c r="D82" s="413"/>
    </row>
    <row r="83" ht="15.75" spans="1:4">
      <c r="A83" s="471">
        <v>2030607</v>
      </c>
      <c r="B83" s="472" t="s">
        <v>164</v>
      </c>
      <c r="C83" s="467">
        <v>75</v>
      </c>
      <c r="D83" s="413"/>
    </row>
    <row r="84" ht="15.75" spans="1:4">
      <c r="A84" s="471">
        <v>2030699</v>
      </c>
      <c r="B84" s="472" t="s">
        <v>165</v>
      </c>
      <c r="C84" s="467">
        <v>53</v>
      </c>
      <c r="D84" s="413"/>
    </row>
    <row r="85" ht="15.75" spans="1:4">
      <c r="A85" s="468">
        <v>204</v>
      </c>
      <c r="B85" s="469" t="s">
        <v>166</v>
      </c>
      <c r="C85" s="467">
        <v>9109</v>
      </c>
      <c r="D85" s="413"/>
    </row>
    <row r="86" ht="15.75" spans="1:4">
      <c r="A86" s="470">
        <v>20402</v>
      </c>
      <c r="B86" s="469" t="s">
        <v>167</v>
      </c>
      <c r="C86" s="467">
        <v>6751</v>
      </c>
      <c r="D86" s="413"/>
    </row>
    <row r="87" ht="15.75" spans="1:4">
      <c r="A87" s="471">
        <v>2040201</v>
      </c>
      <c r="B87" s="472" t="s">
        <v>123</v>
      </c>
      <c r="C87" s="467">
        <v>6375</v>
      </c>
      <c r="D87" s="413"/>
    </row>
    <row r="88" ht="15.75" spans="1:4">
      <c r="A88" s="471">
        <v>2040202</v>
      </c>
      <c r="B88" s="472" t="s">
        <v>128</v>
      </c>
      <c r="C88" s="467">
        <v>15</v>
      </c>
      <c r="D88" s="413"/>
    </row>
    <row r="89" ht="15.75" spans="1:4">
      <c r="A89" s="471">
        <v>2040299</v>
      </c>
      <c r="B89" s="472" t="s">
        <v>168</v>
      </c>
      <c r="C89" s="467">
        <v>361</v>
      </c>
      <c r="D89" s="413"/>
    </row>
    <row r="90" ht="15.75" spans="1:4">
      <c r="A90" s="470">
        <v>20404</v>
      </c>
      <c r="B90" s="469" t="s">
        <v>169</v>
      </c>
      <c r="C90" s="467">
        <v>178</v>
      </c>
      <c r="D90" s="413"/>
    </row>
    <row r="91" ht="15.75" spans="1:4">
      <c r="A91" s="471">
        <v>2040401</v>
      </c>
      <c r="B91" s="472" t="s">
        <v>123</v>
      </c>
      <c r="C91" s="467">
        <v>178</v>
      </c>
      <c r="D91" s="413"/>
    </row>
    <row r="92" ht="15.75" spans="1:4">
      <c r="A92" s="470">
        <v>20405</v>
      </c>
      <c r="B92" s="469" t="s">
        <v>170</v>
      </c>
      <c r="C92" s="467">
        <v>328</v>
      </c>
      <c r="D92" s="413"/>
    </row>
    <row r="93" ht="15.75" spans="1:4">
      <c r="A93" s="471">
        <v>2040501</v>
      </c>
      <c r="B93" s="472" t="s">
        <v>123</v>
      </c>
      <c r="C93" s="467">
        <v>328</v>
      </c>
      <c r="D93" s="413"/>
    </row>
    <row r="94" ht="15.75" spans="1:4">
      <c r="A94" s="470">
        <v>20406</v>
      </c>
      <c r="B94" s="469" t="s">
        <v>171</v>
      </c>
      <c r="C94" s="467">
        <v>858</v>
      </c>
      <c r="D94" s="413"/>
    </row>
    <row r="95" ht="15.75" spans="1:4">
      <c r="A95" s="471">
        <v>2040601</v>
      </c>
      <c r="B95" s="472" t="s">
        <v>123</v>
      </c>
      <c r="C95" s="467">
        <v>704</v>
      </c>
      <c r="D95" s="413"/>
    </row>
    <row r="96" ht="15.75" spans="1:4">
      <c r="A96" s="471">
        <v>2040604</v>
      </c>
      <c r="B96" s="472" t="s">
        <v>172</v>
      </c>
      <c r="C96" s="467">
        <v>2</v>
      </c>
      <c r="D96" s="413"/>
    </row>
    <row r="97" ht="15.75" spans="1:4">
      <c r="A97" s="471">
        <v>2040650</v>
      </c>
      <c r="B97" s="472" t="s">
        <v>125</v>
      </c>
      <c r="C97" s="467">
        <v>147</v>
      </c>
      <c r="D97" s="413"/>
    </row>
    <row r="98" ht="15.75" spans="1:4">
      <c r="A98" s="471">
        <v>2040699</v>
      </c>
      <c r="B98" s="472" t="s">
        <v>173</v>
      </c>
      <c r="C98" s="467">
        <v>5</v>
      </c>
      <c r="D98" s="413"/>
    </row>
    <row r="99" ht="15.75" spans="1:4">
      <c r="A99" s="470">
        <v>20499</v>
      </c>
      <c r="B99" s="469" t="s">
        <v>174</v>
      </c>
      <c r="C99" s="467">
        <v>994</v>
      </c>
      <c r="D99" s="413"/>
    </row>
    <row r="100" ht="15.75" spans="1:4">
      <c r="A100" s="471">
        <v>2049902</v>
      </c>
      <c r="B100" s="472" t="s">
        <v>175</v>
      </c>
      <c r="C100" s="467">
        <v>33</v>
      </c>
      <c r="D100" s="413"/>
    </row>
    <row r="101" ht="15.75" spans="1:4">
      <c r="A101" s="471">
        <v>2049999</v>
      </c>
      <c r="B101" s="472" t="s">
        <v>176</v>
      </c>
      <c r="C101" s="467">
        <v>961</v>
      </c>
      <c r="D101" s="413"/>
    </row>
    <row r="102" ht="15.75" spans="1:4">
      <c r="A102" s="468">
        <v>205</v>
      </c>
      <c r="B102" s="469" t="s">
        <v>177</v>
      </c>
      <c r="C102" s="467">
        <v>60631</v>
      </c>
      <c r="D102" s="413"/>
    </row>
    <row r="103" ht="15.75" spans="1:4">
      <c r="A103" s="470">
        <v>20501</v>
      </c>
      <c r="B103" s="469" t="s">
        <v>178</v>
      </c>
      <c r="C103" s="467">
        <v>611</v>
      </c>
      <c r="D103" s="413"/>
    </row>
    <row r="104" ht="15.75" spans="1:4">
      <c r="A104" s="471">
        <v>2050101</v>
      </c>
      <c r="B104" s="472" t="s">
        <v>123</v>
      </c>
      <c r="C104" s="467">
        <v>244</v>
      </c>
      <c r="D104" s="413"/>
    </row>
    <row r="105" ht="15.75" spans="1:4">
      <c r="A105" s="471">
        <v>2050199</v>
      </c>
      <c r="B105" s="472" t="s">
        <v>179</v>
      </c>
      <c r="C105" s="467">
        <v>367</v>
      </c>
      <c r="D105" s="413"/>
    </row>
    <row r="106" ht="15.75" spans="1:4">
      <c r="A106" s="470">
        <v>20502</v>
      </c>
      <c r="B106" s="469" t="s">
        <v>180</v>
      </c>
      <c r="C106" s="467">
        <v>48091</v>
      </c>
      <c r="D106" s="413"/>
    </row>
    <row r="107" ht="15.75" spans="1:4">
      <c r="A107" s="471">
        <v>2050201</v>
      </c>
      <c r="B107" s="472" t="s">
        <v>181</v>
      </c>
      <c r="C107" s="467">
        <v>2665</v>
      </c>
      <c r="D107" s="413"/>
    </row>
    <row r="108" ht="15.75" spans="1:4">
      <c r="A108" s="471">
        <v>2050202</v>
      </c>
      <c r="B108" s="472" t="s">
        <v>182</v>
      </c>
      <c r="C108" s="467">
        <v>16232</v>
      </c>
      <c r="D108" s="413"/>
    </row>
    <row r="109" ht="15.75" spans="1:4">
      <c r="A109" s="471">
        <v>2050203</v>
      </c>
      <c r="B109" s="472" t="s">
        <v>183</v>
      </c>
      <c r="C109" s="467">
        <v>18330</v>
      </c>
      <c r="D109" s="413"/>
    </row>
    <row r="110" ht="15.75" spans="1:4">
      <c r="A110" s="471">
        <v>2050204</v>
      </c>
      <c r="B110" s="472" t="s">
        <v>184</v>
      </c>
      <c r="C110" s="467">
        <v>6870</v>
      </c>
      <c r="D110" s="413"/>
    </row>
    <row r="111" ht="15.75" spans="1:4">
      <c r="A111" s="471">
        <v>2050299</v>
      </c>
      <c r="B111" s="472" t="s">
        <v>185</v>
      </c>
      <c r="C111" s="467">
        <v>3994</v>
      </c>
      <c r="D111" s="413"/>
    </row>
    <row r="112" ht="15.75" spans="1:4">
      <c r="A112" s="470">
        <v>20503</v>
      </c>
      <c r="B112" s="469" t="s">
        <v>186</v>
      </c>
      <c r="C112" s="467">
        <v>7724</v>
      </c>
      <c r="D112" s="413"/>
    </row>
    <row r="113" ht="15.75" spans="1:4">
      <c r="A113" s="471">
        <v>2050302</v>
      </c>
      <c r="B113" s="472" t="s">
        <v>187</v>
      </c>
      <c r="C113" s="467">
        <v>7724</v>
      </c>
      <c r="D113" s="413"/>
    </row>
    <row r="114" ht="15.75" spans="1:4">
      <c r="A114" s="470">
        <v>20507</v>
      </c>
      <c r="B114" s="469" t="s">
        <v>188</v>
      </c>
      <c r="C114" s="467">
        <v>778</v>
      </c>
      <c r="D114" s="413"/>
    </row>
    <row r="115" ht="15.75" spans="1:4">
      <c r="A115" s="471">
        <v>2050701</v>
      </c>
      <c r="B115" s="472" t="s">
        <v>189</v>
      </c>
      <c r="C115" s="467">
        <v>778</v>
      </c>
      <c r="D115" s="413"/>
    </row>
    <row r="116" ht="15.75" spans="1:4">
      <c r="A116" s="470">
        <v>20508</v>
      </c>
      <c r="B116" s="469" t="s">
        <v>190</v>
      </c>
      <c r="C116" s="467">
        <v>649</v>
      </c>
      <c r="D116" s="413"/>
    </row>
    <row r="117" ht="15.75" spans="1:4">
      <c r="A117" s="471">
        <v>2050801</v>
      </c>
      <c r="B117" s="472" t="s">
        <v>191</v>
      </c>
      <c r="C117" s="467">
        <v>415</v>
      </c>
      <c r="D117" s="413"/>
    </row>
    <row r="118" ht="15.75" spans="1:4">
      <c r="A118" s="471">
        <v>2050802</v>
      </c>
      <c r="B118" s="472" t="s">
        <v>192</v>
      </c>
      <c r="C118" s="467">
        <v>234</v>
      </c>
      <c r="D118" s="413"/>
    </row>
    <row r="119" ht="15.75" spans="1:4">
      <c r="A119" s="470">
        <v>20509</v>
      </c>
      <c r="B119" s="469" t="s">
        <v>193</v>
      </c>
      <c r="C119" s="467">
        <v>392</v>
      </c>
      <c r="D119" s="413"/>
    </row>
    <row r="120" ht="15.75" spans="1:4">
      <c r="A120" s="471">
        <v>2050999</v>
      </c>
      <c r="B120" s="472" t="s">
        <v>194</v>
      </c>
      <c r="C120" s="467">
        <v>392</v>
      </c>
      <c r="D120" s="413"/>
    </row>
    <row r="121" ht="15.75" spans="1:4">
      <c r="A121" s="470">
        <v>20599</v>
      </c>
      <c r="B121" s="469" t="s">
        <v>195</v>
      </c>
      <c r="C121" s="467">
        <v>2386</v>
      </c>
      <c r="D121" s="413"/>
    </row>
    <row r="122" ht="15.75" spans="1:4">
      <c r="A122" s="471">
        <v>2059999</v>
      </c>
      <c r="B122" s="472" t="s">
        <v>196</v>
      </c>
      <c r="C122" s="467">
        <v>2386</v>
      </c>
      <c r="D122" s="413"/>
    </row>
    <row r="123" ht="15.75" spans="1:4">
      <c r="A123" s="468">
        <v>206</v>
      </c>
      <c r="B123" s="469" t="s">
        <v>197</v>
      </c>
      <c r="C123" s="467">
        <v>1020</v>
      </c>
      <c r="D123" s="413"/>
    </row>
    <row r="124" ht="15.75" spans="1:4">
      <c r="A124" s="470">
        <v>20601</v>
      </c>
      <c r="B124" s="469" t="s">
        <v>198</v>
      </c>
      <c r="C124" s="467">
        <v>569</v>
      </c>
      <c r="D124" s="413"/>
    </row>
    <row r="125" ht="15.75" spans="1:4">
      <c r="A125" s="471">
        <v>2060101</v>
      </c>
      <c r="B125" s="472" t="s">
        <v>123</v>
      </c>
      <c r="C125" s="467">
        <v>465</v>
      </c>
      <c r="D125" s="413"/>
    </row>
    <row r="126" ht="15.75" spans="1:4">
      <c r="A126" s="471">
        <v>2060199</v>
      </c>
      <c r="B126" s="472" t="s">
        <v>199</v>
      </c>
      <c r="C126" s="467">
        <v>104</v>
      </c>
      <c r="D126" s="413"/>
    </row>
    <row r="127" ht="15.75" spans="1:4">
      <c r="A127" s="470">
        <v>20606</v>
      </c>
      <c r="B127" s="469" t="s">
        <v>200</v>
      </c>
      <c r="C127" s="475">
        <v>1</v>
      </c>
      <c r="D127" s="476"/>
    </row>
    <row r="128" ht="15.75" spans="1:4">
      <c r="A128" s="471">
        <v>2060603</v>
      </c>
      <c r="B128" s="472" t="s">
        <v>201</v>
      </c>
      <c r="C128" s="467">
        <v>1</v>
      </c>
      <c r="D128" s="413"/>
    </row>
    <row r="129" ht="15.75" spans="1:4">
      <c r="A129" s="470">
        <v>20607</v>
      </c>
      <c r="B129" s="469" t="s">
        <v>202</v>
      </c>
      <c r="C129" s="467">
        <v>76</v>
      </c>
      <c r="D129" s="413"/>
    </row>
    <row r="130" ht="15.75" spans="1:4">
      <c r="A130" s="471">
        <v>2060799</v>
      </c>
      <c r="B130" s="472" t="s">
        <v>203</v>
      </c>
      <c r="C130" s="467">
        <v>76</v>
      </c>
      <c r="D130" s="413"/>
    </row>
    <row r="131" ht="15.75" spans="1:4">
      <c r="A131" s="470">
        <v>20699</v>
      </c>
      <c r="B131" s="469" t="s">
        <v>204</v>
      </c>
      <c r="C131" s="467">
        <v>374</v>
      </c>
      <c r="D131" s="413"/>
    </row>
    <row r="132" ht="15.75" spans="1:4">
      <c r="A132" s="471">
        <v>2069999</v>
      </c>
      <c r="B132" s="472" t="s">
        <v>205</v>
      </c>
      <c r="C132" s="467">
        <v>374</v>
      </c>
      <c r="D132" s="413"/>
    </row>
    <row r="133" ht="15.75" spans="1:4">
      <c r="A133" s="468">
        <v>207</v>
      </c>
      <c r="B133" s="469" t="s">
        <v>206</v>
      </c>
      <c r="C133" s="467">
        <v>1363</v>
      </c>
      <c r="D133" s="413"/>
    </row>
    <row r="134" ht="15.75" spans="1:4">
      <c r="A134" s="470">
        <v>20701</v>
      </c>
      <c r="B134" s="469" t="s">
        <v>207</v>
      </c>
      <c r="C134" s="467">
        <v>766</v>
      </c>
      <c r="D134" s="413"/>
    </row>
    <row r="135" ht="15.75" spans="1:4">
      <c r="A135" s="471">
        <v>2070101</v>
      </c>
      <c r="B135" s="472" t="s">
        <v>123</v>
      </c>
      <c r="C135" s="467">
        <v>263</v>
      </c>
      <c r="D135" s="413"/>
    </row>
    <row r="136" ht="15.75" spans="1:4">
      <c r="A136" s="471">
        <v>2070104</v>
      </c>
      <c r="B136" s="472" t="s">
        <v>208</v>
      </c>
      <c r="C136" s="467">
        <v>61</v>
      </c>
      <c r="D136" s="413"/>
    </row>
    <row r="137" ht="15.75" spans="1:4">
      <c r="A137" s="471">
        <v>2070109</v>
      </c>
      <c r="B137" s="472" t="s">
        <v>209</v>
      </c>
      <c r="C137" s="467">
        <v>197</v>
      </c>
      <c r="D137" s="413"/>
    </row>
    <row r="138" ht="15.75" spans="1:4">
      <c r="A138" s="471">
        <v>2070199</v>
      </c>
      <c r="B138" s="472" t="s">
        <v>210</v>
      </c>
      <c r="C138" s="467">
        <v>245</v>
      </c>
      <c r="D138" s="413"/>
    </row>
    <row r="139" ht="15.75" spans="1:4">
      <c r="A139" s="470">
        <v>20702</v>
      </c>
      <c r="B139" s="469" t="s">
        <v>211</v>
      </c>
      <c r="C139" s="475">
        <v>5</v>
      </c>
      <c r="D139" s="476"/>
    </row>
    <row r="140" ht="15.75" spans="1:4">
      <c r="A140" s="471">
        <v>2070204</v>
      </c>
      <c r="B140" s="472" t="s">
        <v>212</v>
      </c>
      <c r="C140" s="467">
        <v>5</v>
      </c>
      <c r="D140" s="413"/>
    </row>
    <row r="141" ht="15.75" spans="1:4">
      <c r="A141" s="470">
        <v>20708</v>
      </c>
      <c r="B141" s="469" t="s">
        <v>213</v>
      </c>
      <c r="C141" s="467">
        <v>71</v>
      </c>
      <c r="D141" s="413"/>
    </row>
    <row r="142" ht="15.75" spans="1:4">
      <c r="A142" s="471">
        <v>2070899</v>
      </c>
      <c r="B142" s="472" t="s">
        <v>214</v>
      </c>
      <c r="C142" s="467">
        <v>71</v>
      </c>
      <c r="D142" s="413"/>
    </row>
    <row r="143" ht="15.75" spans="1:4">
      <c r="A143" s="403">
        <v>20799</v>
      </c>
      <c r="B143" s="477" t="s">
        <v>215</v>
      </c>
      <c r="C143" s="467">
        <v>521</v>
      </c>
      <c r="D143" s="413"/>
    </row>
    <row r="144" ht="15.75" spans="1:4">
      <c r="A144" s="473">
        <v>2079999</v>
      </c>
      <c r="B144" s="478" t="s">
        <v>216</v>
      </c>
      <c r="C144" s="467">
        <v>521</v>
      </c>
      <c r="D144" s="413"/>
    </row>
    <row r="145" ht="15.75" spans="1:4">
      <c r="A145" s="468">
        <v>208</v>
      </c>
      <c r="B145" s="469" t="s">
        <v>217</v>
      </c>
      <c r="C145" s="467">
        <v>52375</v>
      </c>
      <c r="D145" s="413"/>
    </row>
    <row r="146" ht="15.75" spans="1:4">
      <c r="A146" s="470">
        <v>20801</v>
      </c>
      <c r="B146" s="469" t="s">
        <v>218</v>
      </c>
      <c r="C146" s="467">
        <v>1352</v>
      </c>
      <c r="D146" s="413"/>
    </row>
    <row r="147" ht="15.75" spans="1:4">
      <c r="A147" s="471">
        <v>2080101</v>
      </c>
      <c r="B147" s="472" t="s">
        <v>123</v>
      </c>
      <c r="C147" s="467">
        <v>740</v>
      </c>
      <c r="D147" s="413"/>
    </row>
    <row r="148" ht="15.75" spans="1:4">
      <c r="A148" s="471">
        <v>2080109</v>
      </c>
      <c r="B148" s="472" t="s">
        <v>219</v>
      </c>
      <c r="C148" s="467">
        <v>205</v>
      </c>
      <c r="D148" s="413"/>
    </row>
    <row r="149" ht="15.75" spans="1:4">
      <c r="A149" s="471">
        <v>2080150</v>
      </c>
      <c r="B149" s="472" t="s">
        <v>125</v>
      </c>
      <c r="C149" s="467">
        <v>196</v>
      </c>
      <c r="D149" s="413"/>
    </row>
    <row r="150" ht="15.75" spans="1:4">
      <c r="A150" s="471">
        <v>2080199</v>
      </c>
      <c r="B150" s="472" t="s">
        <v>220</v>
      </c>
      <c r="C150" s="467">
        <v>211</v>
      </c>
      <c r="D150" s="413"/>
    </row>
    <row r="151" ht="15.75" spans="1:4">
      <c r="A151" s="470">
        <v>20802</v>
      </c>
      <c r="B151" s="469" t="s">
        <v>221</v>
      </c>
      <c r="C151" s="467">
        <v>524</v>
      </c>
      <c r="D151" s="413"/>
    </row>
    <row r="152" ht="15.75" spans="1:4">
      <c r="A152" s="471">
        <v>2080201</v>
      </c>
      <c r="B152" s="472" t="s">
        <v>123</v>
      </c>
      <c r="C152" s="467">
        <v>151</v>
      </c>
      <c r="D152" s="413"/>
    </row>
    <row r="153" ht="15.75" spans="1:4">
      <c r="A153" s="471">
        <v>2080209</v>
      </c>
      <c r="B153" s="472" t="s">
        <v>222</v>
      </c>
      <c r="C153" s="467">
        <v>210</v>
      </c>
      <c r="D153" s="413"/>
    </row>
    <row r="154" ht="15.75" spans="1:4">
      <c r="A154" s="471">
        <v>2080299</v>
      </c>
      <c r="B154" s="472" t="s">
        <v>223</v>
      </c>
      <c r="C154" s="467">
        <v>163</v>
      </c>
      <c r="D154" s="413"/>
    </row>
    <row r="155" ht="15.75" spans="1:4">
      <c r="A155" s="470">
        <v>20805</v>
      </c>
      <c r="B155" s="469" t="s">
        <v>224</v>
      </c>
      <c r="C155" s="467">
        <v>19339</v>
      </c>
      <c r="D155" s="413"/>
    </row>
    <row r="156" ht="15.75" spans="1:4">
      <c r="A156" s="471">
        <v>2080501</v>
      </c>
      <c r="B156" s="472" t="s">
        <v>225</v>
      </c>
      <c r="C156" s="467">
        <v>1128</v>
      </c>
      <c r="D156" s="413"/>
    </row>
    <row r="157" ht="15.75" spans="1:4">
      <c r="A157" s="471">
        <v>2080502</v>
      </c>
      <c r="B157" s="472" t="s">
        <v>226</v>
      </c>
      <c r="C157" s="467">
        <v>2506</v>
      </c>
      <c r="D157" s="413"/>
    </row>
    <row r="158" ht="15.75" spans="1:4">
      <c r="A158" s="471">
        <v>2080505</v>
      </c>
      <c r="B158" s="472" t="s">
        <v>227</v>
      </c>
      <c r="C158" s="467">
        <v>10838</v>
      </c>
      <c r="D158" s="413"/>
    </row>
    <row r="159" ht="15.75" spans="1:4">
      <c r="A159" s="471">
        <v>2080506</v>
      </c>
      <c r="B159" s="472" t="s">
        <v>228</v>
      </c>
      <c r="C159" s="467">
        <v>4867</v>
      </c>
      <c r="D159" s="413"/>
    </row>
    <row r="160" ht="15.75" spans="1:4">
      <c r="A160" s="473">
        <v>2080599</v>
      </c>
      <c r="B160" s="472" t="s">
        <v>229</v>
      </c>
      <c r="C160" s="467">
        <v>0</v>
      </c>
      <c r="D160" s="413"/>
    </row>
    <row r="161" ht="15.75" spans="1:4">
      <c r="A161" s="470">
        <v>20807</v>
      </c>
      <c r="B161" s="469" t="s">
        <v>230</v>
      </c>
      <c r="C161" s="467">
        <v>534</v>
      </c>
      <c r="D161" s="413"/>
    </row>
    <row r="162" ht="15.75" spans="1:4">
      <c r="A162" s="471">
        <v>2080704</v>
      </c>
      <c r="B162" s="472" t="s">
        <v>231</v>
      </c>
      <c r="C162" s="467">
        <v>59</v>
      </c>
      <c r="D162" s="413"/>
    </row>
    <row r="163" ht="15.75" spans="1:4">
      <c r="A163" s="471">
        <v>2080799</v>
      </c>
      <c r="B163" s="472" t="s">
        <v>232</v>
      </c>
      <c r="C163" s="467">
        <v>475</v>
      </c>
      <c r="D163" s="413"/>
    </row>
    <row r="164" ht="15.75" spans="1:4">
      <c r="A164" s="470">
        <v>20808</v>
      </c>
      <c r="B164" s="469" t="s">
        <v>233</v>
      </c>
      <c r="C164" s="467">
        <v>4618</v>
      </c>
      <c r="D164" s="413"/>
    </row>
    <row r="165" ht="15.75" spans="1:4">
      <c r="A165" s="471">
        <v>2080805</v>
      </c>
      <c r="B165" s="472" t="s">
        <v>234</v>
      </c>
      <c r="C165" s="467">
        <v>882</v>
      </c>
      <c r="D165" s="413"/>
    </row>
    <row r="166" ht="15.75" spans="1:4">
      <c r="A166" s="471">
        <v>2080899</v>
      </c>
      <c r="B166" s="472" t="s">
        <v>235</v>
      </c>
      <c r="C166" s="467">
        <v>3736</v>
      </c>
      <c r="D166" s="413"/>
    </row>
    <row r="167" ht="15.75" spans="1:4">
      <c r="A167" s="470">
        <v>20809</v>
      </c>
      <c r="B167" s="469" t="s">
        <v>236</v>
      </c>
      <c r="C167" s="467">
        <v>704</v>
      </c>
      <c r="D167" s="413"/>
    </row>
    <row r="168" ht="15.75" spans="1:4">
      <c r="A168" s="471">
        <v>2080901</v>
      </c>
      <c r="B168" s="472" t="s">
        <v>237</v>
      </c>
      <c r="C168" s="467">
        <v>394</v>
      </c>
      <c r="D168" s="413"/>
    </row>
    <row r="169" ht="15.75" spans="1:4">
      <c r="A169" s="471">
        <v>2080904</v>
      </c>
      <c r="B169" s="472" t="s">
        <v>238</v>
      </c>
      <c r="C169" s="467">
        <v>7</v>
      </c>
      <c r="D169" s="413"/>
    </row>
    <row r="170" ht="15.75" spans="1:4">
      <c r="A170" s="471">
        <v>2080904</v>
      </c>
      <c r="B170" s="472" t="s">
        <v>239</v>
      </c>
      <c r="C170" s="467">
        <v>8</v>
      </c>
      <c r="D170" s="413"/>
    </row>
    <row r="171" ht="15.75" spans="1:4">
      <c r="A171" s="471">
        <v>2080999</v>
      </c>
      <c r="B171" s="472" t="s">
        <v>240</v>
      </c>
      <c r="C171" s="467">
        <v>295</v>
      </c>
      <c r="D171" s="413"/>
    </row>
    <row r="172" ht="15.75" spans="1:4">
      <c r="A172" s="470">
        <v>20810</v>
      </c>
      <c r="B172" s="469" t="s">
        <v>241</v>
      </c>
      <c r="C172" s="467">
        <v>1119</v>
      </c>
      <c r="D172" s="413"/>
    </row>
    <row r="173" ht="15.75" spans="1:4">
      <c r="A173" s="471">
        <v>2081001</v>
      </c>
      <c r="B173" s="472" t="s">
        <v>242</v>
      </c>
      <c r="C173" s="467">
        <v>290</v>
      </c>
      <c r="D173" s="413"/>
    </row>
    <row r="174" ht="15.75" spans="1:4">
      <c r="A174" s="471">
        <v>2081002</v>
      </c>
      <c r="B174" s="472" t="s">
        <v>243</v>
      </c>
      <c r="C174" s="467">
        <v>621</v>
      </c>
      <c r="D174" s="413"/>
    </row>
    <row r="175" ht="15.75" spans="1:4">
      <c r="A175" s="471">
        <v>2081004</v>
      </c>
      <c r="B175" s="472" t="s">
        <v>244</v>
      </c>
      <c r="C175" s="467">
        <v>7</v>
      </c>
      <c r="D175" s="413"/>
    </row>
    <row r="176" ht="15.75" spans="1:4">
      <c r="A176" s="471">
        <v>2081006</v>
      </c>
      <c r="B176" s="472" t="s">
        <v>245</v>
      </c>
      <c r="C176" s="467">
        <v>201</v>
      </c>
      <c r="D176" s="413"/>
    </row>
    <row r="177" ht="15.75" spans="1:4">
      <c r="A177" s="470">
        <v>20811</v>
      </c>
      <c r="B177" s="469" t="s">
        <v>246</v>
      </c>
      <c r="C177" s="467">
        <v>1549</v>
      </c>
      <c r="D177" s="413"/>
    </row>
    <row r="178" ht="15.75" spans="1:4">
      <c r="A178" s="471">
        <v>2081101</v>
      </c>
      <c r="B178" s="472" t="s">
        <v>123</v>
      </c>
      <c r="C178" s="467">
        <v>70</v>
      </c>
      <c r="D178" s="413"/>
    </row>
    <row r="179" ht="15.75" spans="1:4">
      <c r="A179" s="471">
        <v>2081107</v>
      </c>
      <c r="B179" s="472" t="s">
        <v>247</v>
      </c>
      <c r="C179" s="467">
        <v>1472</v>
      </c>
      <c r="D179" s="413"/>
    </row>
    <row r="180" ht="15.75" spans="1:4">
      <c r="A180" s="471">
        <v>2081199</v>
      </c>
      <c r="B180" s="472" t="s">
        <v>248</v>
      </c>
      <c r="C180" s="467">
        <v>7</v>
      </c>
      <c r="D180" s="413"/>
    </row>
    <row r="181" ht="15.75" spans="1:4">
      <c r="A181" s="470">
        <v>20816</v>
      </c>
      <c r="B181" s="469" t="s">
        <v>249</v>
      </c>
      <c r="C181" s="467">
        <v>61</v>
      </c>
      <c r="D181" s="413"/>
    </row>
    <row r="182" ht="15.75" spans="1:4">
      <c r="A182" s="471">
        <v>2081601</v>
      </c>
      <c r="B182" s="472" t="s">
        <v>123</v>
      </c>
      <c r="C182" s="467">
        <v>61</v>
      </c>
      <c r="D182" s="413"/>
    </row>
    <row r="183" ht="15.75" spans="1:4">
      <c r="A183" s="470">
        <v>20819</v>
      </c>
      <c r="B183" s="469" t="s">
        <v>250</v>
      </c>
      <c r="C183" s="467">
        <v>10290</v>
      </c>
      <c r="D183" s="413"/>
    </row>
    <row r="184" ht="15.75" spans="1:4">
      <c r="A184" s="471">
        <v>2081901</v>
      </c>
      <c r="B184" s="472" t="s">
        <v>251</v>
      </c>
      <c r="C184" s="467">
        <v>1859</v>
      </c>
      <c r="D184" s="413"/>
    </row>
    <row r="185" ht="15.75" spans="1:4">
      <c r="A185" s="471">
        <v>2081902</v>
      </c>
      <c r="B185" s="472" t="s">
        <v>252</v>
      </c>
      <c r="C185" s="467">
        <v>8431</v>
      </c>
      <c r="D185" s="413"/>
    </row>
    <row r="186" ht="15.75" spans="1:4">
      <c r="A186" s="470">
        <v>20820</v>
      </c>
      <c r="B186" s="469" t="s">
        <v>253</v>
      </c>
      <c r="C186" s="467">
        <v>143</v>
      </c>
      <c r="D186" s="413"/>
    </row>
    <row r="187" ht="15.75" spans="1:4">
      <c r="A187" s="471">
        <v>2082001</v>
      </c>
      <c r="B187" s="472" t="s">
        <v>254</v>
      </c>
      <c r="C187" s="467">
        <v>138</v>
      </c>
      <c r="D187" s="413"/>
    </row>
    <row r="188" ht="15.75" spans="1:4">
      <c r="A188" s="471">
        <v>2082002</v>
      </c>
      <c r="B188" s="472" t="s">
        <v>255</v>
      </c>
      <c r="C188" s="467">
        <v>5</v>
      </c>
      <c r="D188" s="413"/>
    </row>
    <row r="189" ht="15.75" spans="1:4">
      <c r="A189" s="470">
        <v>20821</v>
      </c>
      <c r="B189" s="469" t="s">
        <v>256</v>
      </c>
      <c r="C189" s="467">
        <v>3552</v>
      </c>
      <c r="D189" s="413"/>
    </row>
    <row r="190" ht="15.75" spans="1:4">
      <c r="A190" s="471">
        <v>2082102</v>
      </c>
      <c r="B190" s="472" t="s">
        <v>257</v>
      </c>
      <c r="C190" s="467">
        <v>3552</v>
      </c>
      <c r="D190" s="413"/>
    </row>
    <row r="191" ht="15.75" spans="1:4">
      <c r="A191" s="470">
        <v>20826</v>
      </c>
      <c r="B191" s="469" t="s">
        <v>258</v>
      </c>
      <c r="C191" s="467">
        <v>2284</v>
      </c>
      <c r="D191" s="413"/>
    </row>
    <row r="192" ht="15.75" spans="1:4">
      <c r="A192" s="471">
        <v>2082602</v>
      </c>
      <c r="B192" s="472" t="s">
        <v>259</v>
      </c>
      <c r="C192" s="467">
        <v>2284</v>
      </c>
      <c r="D192" s="413"/>
    </row>
    <row r="193" ht="15.75" spans="1:4">
      <c r="A193" s="470">
        <v>20828</v>
      </c>
      <c r="B193" s="469" t="s">
        <v>260</v>
      </c>
      <c r="C193" s="467">
        <v>231</v>
      </c>
      <c r="D193" s="413"/>
    </row>
    <row r="194" ht="15.75" spans="1:4">
      <c r="A194" s="471">
        <v>2082801</v>
      </c>
      <c r="B194" s="472" t="s">
        <v>123</v>
      </c>
      <c r="C194" s="467">
        <v>126</v>
      </c>
      <c r="D194" s="413"/>
    </row>
    <row r="195" ht="15.75" spans="1:4">
      <c r="A195" s="471">
        <v>2082850</v>
      </c>
      <c r="B195" s="472" t="s">
        <v>125</v>
      </c>
      <c r="C195" s="467">
        <v>105</v>
      </c>
      <c r="D195" s="413"/>
    </row>
    <row r="196" ht="15.75" spans="1:4">
      <c r="A196" s="470">
        <v>20830</v>
      </c>
      <c r="B196" s="469" t="s">
        <v>261</v>
      </c>
      <c r="C196" s="475">
        <v>41</v>
      </c>
      <c r="D196" s="476"/>
    </row>
    <row r="197" ht="15.75" spans="1:4">
      <c r="A197" s="471">
        <v>2083001</v>
      </c>
      <c r="B197" s="472" t="s">
        <v>262</v>
      </c>
      <c r="C197" s="467">
        <v>41</v>
      </c>
      <c r="D197" s="413"/>
    </row>
    <row r="198" ht="15.75" spans="1:4">
      <c r="A198" s="470">
        <v>20899</v>
      </c>
      <c r="B198" s="469" t="s">
        <v>263</v>
      </c>
      <c r="C198" s="467">
        <v>6034</v>
      </c>
      <c r="D198" s="413"/>
    </row>
    <row r="199" ht="15.75" spans="1:4">
      <c r="A199" s="471">
        <v>2089999</v>
      </c>
      <c r="B199" s="472" t="s">
        <v>264</v>
      </c>
      <c r="C199" s="467">
        <v>6034</v>
      </c>
      <c r="D199" s="413"/>
    </row>
    <row r="200" ht="15.75" spans="1:4">
      <c r="A200" s="468">
        <v>210</v>
      </c>
      <c r="B200" s="469" t="s">
        <v>265</v>
      </c>
      <c r="C200" s="467">
        <v>23381</v>
      </c>
      <c r="D200" s="413"/>
    </row>
    <row r="201" ht="15.75" spans="1:4">
      <c r="A201" s="470">
        <v>21001</v>
      </c>
      <c r="B201" s="469" t="s">
        <v>266</v>
      </c>
      <c r="C201" s="467">
        <v>430</v>
      </c>
      <c r="D201" s="413"/>
    </row>
    <row r="202" ht="15.75" spans="1:4">
      <c r="A202" s="471">
        <v>2100101</v>
      </c>
      <c r="B202" s="472" t="s">
        <v>123</v>
      </c>
      <c r="C202" s="467">
        <v>253</v>
      </c>
      <c r="D202" s="413"/>
    </row>
    <row r="203" ht="15.75" spans="1:4">
      <c r="A203" s="471">
        <v>2100199</v>
      </c>
      <c r="B203" s="472" t="s">
        <v>267</v>
      </c>
      <c r="C203" s="467">
        <v>177</v>
      </c>
      <c r="D203" s="413"/>
    </row>
    <row r="204" ht="15.75" spans="1:4">
      <c r="A204" s="470">
        <v>21002</v>
      </c>
      <c r="B204" s="469" t="s">
        <v>268</v>
      </c>
      <c r="C204" s="467">
        <v>2279</v>
      </c>
      <c r="D204" s="413"/>
    </row>
    <row r="205" ht="15.75" spans="1:4">
      <c r="A205" s="471">
        <v>2100201</v>
      </c>
      <c r="B205" s="472" t="s">
        <v>269</v>
      </c>
      <c r="C205" s="467">
        <v>1077</v>
      </c>
      <c r="D205" s="413"/>
    </row>
    <row r="206" ht="15.75" spans="1:4">
      <c r="A206" s="471">
        <v>2100202</v>
      </c>
      <c r="B206" s="472" t="s">
        <v>270</v>
      </c>
      <c r="C206" s="467">
        <v>882</v>
      </c>
      <c r="D206" s="413"/>
    </row>
    <row r="207" ht="15.75" spans="1:4">
      <c r="A207" s="471">
        <v>2100206</v>
      </c>
      <c r="B207" s="472" t="s">
        <v>271</v>
      </c>
      <c r="C207" s="467">
        <v>320</v>
      </c>
      <c r="D207" s="413"/>
    </row>
    <row r="208" ht="15.75" spans="1:4">
      <c r="A208" s="470">
        <v>21003</v>
      </c>
      <c r="B208" s="469" t="s">
        <v>272</v>
      </c>
      <c r="C208" s="467">
        <v>2122</v>
      </c>
      <c r="D208" s="413"/>
    </row>
    <row r="209" ht="15.75" spans="1:4">
      <c r="A209" s="471">
        <v>2100302</v>
      </c>
      <c r="B209" s="472" t="s">
        <v>273</v>
      </c>
      <c r="C209" s="467">
        <v>2090</v>
      </c>
      <c r="D209" s="413"/>
    </row>
    <row r="210" ht="15.75" spans="1:4">
      <c r="A210" s="471">
        <v>2100399</v>
      </c>
      <c r="B210" s="472" t="s">
        <v>274</v>
      </c>
      <c r="C210" s="467">
        <v>32</v>
      </c>
      <c r="D210" s="413"/>
    </row>
    <row r="211" ht="15.75" spans="1:4">
      <c r="A211" s="470">
        <v>21004</v>
      </c>
      <c r="B211" s="469" t="s">
        <v>275</v>
      </c>
      <c r="C211" s="467">
        <v>7259</v>
      </c>
      <c r="D211" s="413"/>
    </row>
    <row r="212" ht="15.75" spans="1:4">
      <c r="A212" s="471">
        <v>2100401</v>
      </c>
      <c r="B212" s="472" t="s">
        <v>276</v>
      </c>
      <c r="C212" s="467">
        <v>532</v>
      </c>
      <c r="D212" s="413"/>
    </row>
    <row r="213" ht="15.75" spans="1:4">
      <c r="A213" s="471">
        <v>2100403</v>
      </c>
      <c r="B213" s="472" t="s">
        <v>277</v>
      </c>
      <c r="C213" s="467">
        <v>562</v>
      </c>
      <c r="D213" s="413"/>
    </row>
    <row r="214" ht="15.75" spans="1:4">
      <c r="A214" s="471">
        <v>2100408</v>
      </c>
      <c r="B214" s="472" t="s">
        <v>278</v>
      </c>
      <c r="C214" s="467">
        <v>5689</v>
      </c>
      <c r="D214" s="413"/>
    </row>
    <row r="215" ht="15.75" spans="1:4">
      <c r="A215" s="471">
        <v>2100409</v>
      </c>
      <c r="B215" s="472" t="s">
        <v>279</v>
      </c>
      <c r="C215" s="467">
        <v>357</v>
      </c>
      <c r="D215" s="413"/>
    </row>
    <row r="216" ht="15.75" spans="1:4">
      <c r="A216" s="471">
        <v>2100499</v>
      </c>
      <c r="B216" s="472" t="s">
        <v>280</v>
      </c>
      <c r="C216" s="467">
        <v>119</v>
      </c>
      <c r="D216" s="413"/>
    </row>
    <row r="217" ht="15.75" spans="1:4">
      <c r="A217" s="470">
        <v>21007</v>
      </c>
      <c r="B217" s="469" t="s">
        <v>281</v>
      </c>
      <c r="C217" s="467">
        <v>2677</v>
      </c>
      <c r="D217" s="413"/>
    </row>
    <row r="218" ht="15.75" spans="1:4">
      <c r="A218" s="471">
        <v>2100717</v>
      </c>
      <c r="B218" s="472" t="s">
        <v>282</v>
      </c>
      <c r="C218" s="467">
        <v>2190</v>
      </c>
      <c r="D218" s="413"/>
    </row>
    <row r="219" ht="15.75" spans="1:4">
      <c r="A219" s="471">
        <v>2100799</v>
      </c>
      <c r="B219" s="472" t="s">
        <v>283</v>
      </c>
      <c r="C219" s="467">
        <v>487</v>
      </c>
      <c r="D219" s="413"/>
    </row>
    <row r="220" ht="15.75" spans="1:4">
      <c r="A220" s="470">
        <v>21011</v>
      </c>
      <c r="B220" s="469" t="s">
        <v>284</v>
      </c>
      <c r="C220" s="467">
        <v>4384</v>
      </c>
      <c r="D220" s="413"/>
    </row>
    <row r="221" ht="15.75" spans="1:4">
      <c r="A221" s="471">
        <v>2101101</v>
      </c>
      <c r="B221" s="472" t="s">
        <v>285</v>
      </c>
      <c r="C221" s="467">
        <v>946</v>
      </c>
      <c r="D221" s="413"/>
    </row>
    <row r="222" ht="15.75" spans="1:4">
      <c r="A222" s="471">
        <v>2101102</v>
      </c>
      <c r="B222" s="472" t="s">
        <v>286</v>
      </c>
      <c r="C222" s="467">
        <v>3438</v>
      </c>
      <c r="D222" s="413"/>
    </row>
    <row r="223" ht="15.75" spans="1:4">
      <c r="A223" s="471">
        <v>2101103</v>
      </c>
      <c r="B223" s="472" t="s">
        <v>287</v>
      </c>
      <c r="C223" s="467">
        <v>0</v>
      </c>
      <c r="D223" s="413"/>
    </row>
    <row r="224" ht="15.75" spans="1:4">
      <c r="A224" s="470">
        <v>21012</v>
      </c>
      <c r="B224" s="469" t="s">
        <v>288</v>
      </c>
      <c r="C224" s="467">
        <v>1901</v>
      </c>
      <c r="D224" s="413"/>
    </row>
    <row r="225" ht="15.75" spans="1:4">
      <c r="A225" s="471">
        <v>2101202</v>
      </c>
      <c r="B225" s="472" t="s">
        <v>289</v>
      </c>
      <c r="C225" s="467">
        <v>1901</v>
      </c>
      <c r="D225" s="413"/>
    </row>
    <row r="226" ht="15.75" spans="1:4">
      <c r="A226" s="470">
        <v>21013</v>
      </c>
      <c r="B226" s="469" t="s">
        <v>290</v>
      </c>
      <c r="C226" s="467">
        <v>724</v>
      </c>
      <c r="D226" s="413"/>
    </row>
    <row r="227" ht="15.75" spans="1:4">
      <c r="A227" s="471">
        <v>2101301</v>
      </c>
      <c r="B227" s="472" t="s">
        <v>291</v>
      </c>
      <c r="C227" s="467">
        <v>724</v>
      </c>
      <c r="D227" s="413"/>
    </row>
    <row r="228" ht="15.75" spans="1:4">
      <c r="A228" s="470">
        <v>21014</v>
      </c>
      <c r="B228" s="469" t="s">
        <v>292</v>
      </c>
      <c r="C228" s="467">
        <v>8</v>
      </c>
      <c r="D228" s="413"/>
    </row>
    <row r="229" ht="15.75" spans="1:4">
      <c r="A229" s="471">
        <v>2101401</v>
      </c>
      <c r="B229" s="472" t="s">
        <v>293</v>
      </c>
      <c r="C229" s="467">
        <v>8</v>
      </c>
      <c r="D229" s="413"/>
    </row>
    <row r="230" ht="15.75" spans="1:4">
      <c r="A230" s="470">
        <v>21015</v>
      </c>
      <c r="B230" s="469" t="s">
        <v>294</v>
      </c>
      <c r="C230" s="467">
        <v>374</v>
      </c>
      <c r="D230" s="413"/>
    </row>
    <row r="231" ht="15.75" spans="1:4">
      <c r="A231" s="471">
        <v>2101501</v>
      </c>
      <c r="B231" s="472" t="s">
        <v>123</v>
      </c>
      <c r="C231" s="467">
        <v>78</v>
      </c>
      <c r="D231" s="413"/>
    </row>
    <row r="232" ht="15.75" spans="1:4">
      <c r="A232" s="471">
        <v>2101550</v>
      </c>
      <c r="B232" s="472" t="s">
        <v>125</v>
      </c>
      <c r="C232" s="467">
        <v>295</v>
      </c>
      <c r="D232" s="413"/>
    </row>
    <row r="233" ht="15.75" spans="1:4">
      <c r="A233" s="471">
        <v>2101599</v>
      </c>
      <c r="B233" s="472" t="s">
        <v>295</v>
      </c>
      <c r="C233" s="467">
        <v>1</v>
      </c>
      <c r="D233" s="413"/>
    </row>
    <row r="234" ht="15.75" spans="1:4">
      <c r="A234" s="470">
        <v>21017</v>
      </c>
      <c r="B234" s="469" t="s">
        <v>296</v>
      </c>
      <c r="C234" s="467">
        <v>1092</v>
      </c>
      <c r="D234" s="413"/>
    </row>
    <row r="235" ht="15.75" spans="1:4">
      <c r="A235" s="471">
        <v>2101704</v>
      </c>
      <c r="B235" s="472" t="s">
        <v>297</v>
      </c>
      <c r="C235" s="467">
        <v>1080</v>
      </c>
      <c r="D235" s="413"/>
    </row>
    <row r="236" ht="15.75" spans="1:4">
      <c r="A236" s="471">
        <v>2101799</v>
      </c>
      <c r="B236" s="472" t="s">
        <v>298</v>
      </c>
      <c r="C236" s="467">
        <v>12</v>
      </c>
      <c r="D236" s="413"/>
    </row>
    <row r="237" ht="15.75" spans="1:4">
      <c r="A237" s="479">
        <v>21019</v>
      </c>
      <c r="B237" s="480" t="s">
        <v>299</v>
      </c>
      <c r="C237" s="467">
        <v>43</v>
      </c>
      <c r="D237" s="413"/>
    </row>
    <row r="238" ht="15.75" spans="1:4">
      <c r="A238" s="471">
        <v>2101999</v>
      </c>
      <c r="B238" s="472" t="s">
        <v>300</v>
      </c>
      <c r="C238" s="467">
        <v>43</v>
      </c>
      <c r="D238" s="413"/>
    </row>
    <row r="239" ht="15.75" spans="1:4">
      <c r="A239" s="470">
        <v>21099</v>
      </c>
      <c r="B239" s="469" t="s">
        <v>301</v>
      </c>
      <c r="C239" s="467">
        <v>88</v>
      </c>
      <c r="D239" s="413"/>
    </row>
    <row r="240" ht="15.75" spans="1:4">
      <c r="A240" s="471">
        <v>2109999</v>
      </c>
      <c r="B240" s="472" t="s">
        <v>302</v>
      </c>
      <c r="C240" s="467">
        <v>88</v>
      </c>
      <c r="D240" s="413"/>
    </row>
    <row r="241" ht="15.75" spans="1:4">
      <c r="A241" s="468">
        <v>211</v>
      </c>
      <c r="B241" s="469" t="s">
        <v>303</v>
      </c>
      <c r="C241" s="467">
        <v>3754</v>
      </c>
      <c r="D241" s="413"/>
    </row>
    <row r="242" ht="15.75" spans="1:4">
      <c r="A242" s="470">
        <v>21101</v>
      </c>
      <c r="B242" s="469" t="s">
        <v>304</v>
      </c>
      <c r="C242" s="467">
        <v>163</v>
      </c>
      <c r="D242" s="413"/>
    </row>
    <row r="243" ht="15.75" spans="1:4">
      <c r="A243" s="471">
        <v>2110101</v>
      </c>
      <c r="B243" s="472" t="s">
        <v>123</v>
      </c>
      <c r="C243" s="467">
        <v>74</v>
      </c>
      <c r="D243" s="413"/>
    </row>
    <row r="244" ht="15.75" spans="1:4">
      <c r="A244" s="471">
        <v>2110199</v>
      </c>
      <c r="B244" s="472" t="s">
        <v>305</v>
      </c>
      <c r="C244" s="467">
        <v>89</v>
      </c>
      <c r="D244" s="413"/>
    </row>
    <row r="245" ht="15.75" spans="1:4">
      <c r="A245" s="470">
        <v>21103</v>
      </c>
      <c r="B245" s="469" t="s">
        <v>306</v>
      </c>
      <c r="C245" s="467">
        <v>2715</v>
      </c>
      <c r="D245" s="413"/>
    </row>
    <row r="246" ht="15.75" spans="1:4">
      <c r="A246" s="471">
        <v>2110301</v>
      </c>
      <c r="B246" s="472" t="s">
        <v>307</v>
      </c>
      <c r="C246" s="467">
        <v>535</v>
      </c>
      <c r="D246" s="413"/>
    </row>
    <row r="247" ht="15.75" spans="1:4">
      <c r="A247" s="471">
        <v>2110302</v>
      </c>
      <c r="B247" s="472" t="s">
        <v>308</v>
      </c>
      <c r="C247" s="467">
        <v>492</v>
      </c>
      <c r="D247" s="413"/>
    </row>
    <row r="248" ht="15.75" spans="1:4">
      <c r="A248" s="471">
        <v>2110399</v>
      </c>
      <c r="B248" s="472" t="s">
        <v>309</v>
      </c>
      <c r="C248" s="467">
        <v>1688</v>
      </c>
      <c r="D248" s="413"/>
    </row>
    <row r="249" ht="15.75" spans="1:4">
      <c r="A249" s="470">
        <v>21105</v>
      </c>
      <c r="B249" s="469" t="s">
        <v>310</v>
      </c>
      <c r="C249" s="467">
        <v>666</v>
      </c>
      <c r="D249" s="413"/>
    </row>
    <row r="250" ht="15.75" spans="1:4">
      <c r="A250" s="471">
        <v>2110501</v>
      </c>
      <c r="B250" s="472" t="s">
        <v>311</v>
      </c>
      <c r="C250" s="467">
        <v>630</v>
      </c>
      <c r="D250" s="413"/>
    </row>
    <row r="251" ht="15.75" spans="1:4">
      <c r="A251" s="471">
        <v>2110599</v>
      </c>
      <c r="B251" s="472" t="s">
        <v>312</v>
      </c>
      <c r="C251" s="467">
        <v>36</v>
      </c>
      <c r="D251" s="413"/>
    </row>
    <row r="252" ht="15.75" spans="1:4">
      <c r="A252" s="470">
        <v>21199</v>
      </c>
      <c r="B252" s="469" t="s">
        <v>313</v>
      </c>
      <c r="C252" s="467">
        <v>210</v>
      </c>
      <c r="D252" s="413"/>
    </row>
    <row r="253" ht="15.75" spans="1:4">
      <c r="A253" s="471">
        <v>2119999</v>
      </c>
      <c r="B253" s="472" t="s">
        <v>314</v>
      </c>
      <c r="C253" s="467">
        <v>210</v>
      </c>
      <c r="D253" s="413"/>
    </row>
    <row r="254" ht="15.75" spans="1:4">
      <c r="A254" s="468">
        <v>212</v>
      </c>
      <c r="B254" s="469" t="s">
        <v>315</v>
      </c>
      <c r="C254" s="467">
        <v>3015</v>
      </c>
      <c r="D254" s="413"/>
    </row>
    <row r="255" ht="15.75" spans="1:4">
      <c r="A255" s="470">
        <v>21201</v>
      </c>
      <c r="B255" s="469" t="s">
        <v>316</v>
      </c>
      <c r="C255" s="467">
        <v>2275</v>
      </c>
      <c r="D255" s="413"/>
    </row>
    <row r="256" ht="15.75" spans="1:4">
      <c r="A256" s="471">
        <v>2120101</v>
      </c>
      <c r="B256" s="472" t="s">
        <v>123</v>
      </c>
      <c r="C256" s="467">
        <v>269</v>
      </c>
      <c r="D256" s="413"/>
    </row>
    <row r="257" ht="15.75" spans="1:4">
      <c r="A257" s="471">
        <v>2120199</v>
      </c>
      <c r="B257" s="472" t="s">
        <v>317</v>
      </c>
      <c r="C257" s="467">
        <v>2006</v>
      </c>
      <c r="D257" s="413"/>
    </row>
    <row r="258" ht="15.75" spans="1:4">
      <c r="A258" s="470">
        <v>21205</v>
      </c>
      <c r="B258" s="469" t="s">
        <v>318</v>
      </c>
      <c r="C258" s="467">
        <v>595</v>
      </c>
      <c r="D258" s="413"/>
    </row>
    <row r="259" ht="15.75" spans="1:4">
      <c r="A259" s="471">
        <v>2120501</v>
      </c>
      <c r="B259" s="472" t="s">
        <v>319</v>
      </c>
      <c r="C259" s="467">
        <v>595</v>
      </c>
      <c r="D259" s="413"/>
    </row>
    <row r="260" ht="15.75" spans="1:4">
      <c r="A260" s="470">
        <v>21206</v>
      </c>
      <c r="B260" s="469" t="s">
        <v>320</v>
      </c>
      <c r="C260" s="467">
        <v>7</v>
      </c>
      <c r="D260" s="413"/>
    </row>
    <row r="261" ht="15.75" spans="1:4">
      <c r="A261" s="471">
        <v>2120601</v>
      </c>
      <c r="B261" s="472" t="s">
        <v>321</v>
      </c>
      <c r="C261" s="467">
        <v>7</v>
      </c>
      <c r="D261" s="413"/>
    </row>
    <row r="262" ht="15.75" spans="1:4">
      <c r="A262" s="470">
        <v>21299</v>
      </c>
      <c r="B262" s="469" t="s">
        <v>322</v>
      </c>
      <c r="C262" s="467">
        <v>138</v>
      </c>
      <c r="D262" s="413"/>
    </row>
    <row r="263" ht="15.75" spans="1:4">
      <c r="A263" s="471">
        <v>2129999</v>
      </c>
      <c r="B263" s="472" t="s">
        <v>323</v>
      </c>
      <c r="C263" s="467">
        <v>138</v>
      </c>
      <c r="D263" s="413"/>
    </row>
    <row r="264" ht="15.75" spans="1:4">
      <c r="A264" s="468">
        <v>213</v>
      </c>
      <c r="B264" s="469" t="s">
        <v>324</v>
      </c>
      <c r="C264" s="467">
        <v>36175</v>
      </c>
      <c r="D264" s="413"/>
    </row>
    <row r="265" ht="15.75" spans="1:4">
      <c r="A265" s="470">
        <v>21301</v>
      </c>
      <c r="B265" s="469" t="s">
        <v>325</v>
      </c>
      <c r="C265" s="467">
        <v>16053</v>
      </c>
      <c r="D265" s="413"/>
    </row>
    <row r="266" ht="15.75" spans="1:4">
      <c r="A266" s="471">
        <v>2130101</v>
      </c>
      <c r="B266" s="472" t="s">
        <v>123</v>
      </c>
      <c r="C266" s="467">
        <v>999</v>
      </c>
      <c r="D266" s="413"/>
    </row>
    <row r="267" ht="15.75" spans="1:4">
      <c r="A267" s="471">
        <v>2130104</v>
      </c>
      <c r="B267" s="472" t="s">
        <v>125</v>
      </c>
      <c r="C267" s="467">
        <v>2308</v>
      </c>
      <c r="D267" s="413"/>
    </row>
    <row r="268" ht="15.75" spans="1:4">
      <c r="A268" s="471">
        <v>2130106</v>
      </c>
      <c r="B268" s="472" t="s">
        <v>326</v>
      </c>
      <c r="C268" s="467">
        <v>119</v>
      </c>
      <c r="D268" s="413"/>
    </row>
    <row r="269" ht="15.75" spans="1:4">
      <c r="A269" s="471">
        <v>2130119</v>
      </c>
      <c r="B269" s="472" t="s">
        <v>327</v>
      </c>
      <c r="C269" s="467">
        <v>60</v>
      </c>
      <c r="D269" s="413"/>
    </row>
    <row r="270" ht="15.75" spans="1:4">
      <c r="A270" s="471">
        <v>2130120</v>
      </c>
      <c r="B270" s="472" t="s">
        <v>328</v>
      </c>
      <c r="C270" s="467">
        <v>3751</v>
      </c>
      <c r="D270" s="413"/>
    </row>
    <row r="271" ht="15.75" spans="1:4">
      <c r="A271" s="471">
        <v>2130122</v>
      </c>
      <c r="B271" s="472" t="s">
        <v>329</v>
      </c>
      <c r="C271" s="467">
        <v>200</v>
      </c>
      <c r="D271" s="413"/>
    </row>
    <row r="272" ht="15.75" spans="1:4">
      <c r="A272" s="471">
        <v>2130126</v>
      </c>
      <c r="B272" s="472" t="s">
        <v>330</v>
      </c>
      <c r="C272" s="467">
        <v>412</v>
      </c>
      <c r="D272" s="413"/>
    </row>
    <row r="273" ht="15.75" spans="1:4">
      <c r="A273" s="471">
        <v>2130153</v>
      </c>
      <c r="B273" s="472" t="s">
        <v>331</v>
      </c>
      <c r="C273" s="467">
        <v>351</v>
      </c>
      <c r="D273" s="413"/>
    </row>
    <row r="274" ht="15.75" spans="1:4">
      <c r="A274" s="471">
        <v>2130199</v>
      </c>
      <c r="B274" s="472" t="s">
        <v>332</v>
      </c>
      <c r="C274" s="467">
        <v>7853</v>
      </c>
      <c r="D274" s="413"/>
    </row>
    <row r="275" ht="15.75" spans="1:4">
      <c r="A275" s="470">
        <v>21302</v>
      </c>
      <c r="B275" s="469" t="s">
        <v>333</v>
      </c>
      <c r="C275" s="467">
        <v>1988</v>
      </c>
      <c r="D275" s="413"/>
    </row>
    <row r="276" ht="15.75" spans="1:4">
      <c r="A276" s="471">
        <v>2130201</v>
      </c>
      <c r="B276" s="472" t="s">
        <v>123</v>
      </c>
      <c r="C276" s="467">
        <v>285</v>
      </c>
      <c r="D276" s="413"/>
    </row>
    <row r="277" ht="15.75" spans="1:4">
      <c r="A277" s="471">
        <v>2130204</v>
      </c>
      <c r="B277" s="472" t="s">
        <v>334</v>
      </c>
      <c r="C277" s="467">
        <v>695</v>
      </c>
      <c r="D277" s="413"/>
    </row>
    <row r="278" ht="15.75" spans="1:4">
      <c r="A278" s="471">
        <v>2130205</v>
      </c>
      <c r="B278" s="472" t="s">
        <v>335</v>
      </c>
      <c r="C278" s="467">
        <v>500</v>
      </c>
      <c r="D278" s="413"/>
    </row>
    <row r="279" ht="15.75" spans="1:4">
      <c r="A279" s="471">
        <v>2130209</v>
      </c>
      <c r="B279" s="472" t="s">
        <v>336</v>
      </c>
      <c r="C279" s="467">
        <v>500</v>
      </c>
      <c r="D279" s="413"/>
    </row>
    <row r="280" ht="15.75" spans="1:4">
      <c r="A280" s="471">
        <v>2130221</v>
      </c>
      <c r="B280" s="472" t="s">
        <v>337</v>
      </c>
      <c r="C280" s="467">
        <v>3</v>
      </c>
      <c r="D280" s="413"/>
    </row>
    <row r="281" ht="15.75" spans="1:4">
      <c r="A281" s="471">
        <v>2130299</v>
      </c>
      <c r="B281" s="472" t="s">
        <v>338</v>
      </c>
      <c r="C281" s="467">
        <v>5</v>
      </c>
      <c r="D281" s="413"/>
    </row>
    <row r="282" ht="15.75" spans="1:4">
      <c r="A282" s="470">
        <v>21303</v>
      </c>
      <c r="B282" s="469" t="s">
        <v>339</v>
      </c>
      <c r="C282" s="467">
        <v>2792</v>
      </c>
      <c r="D282" s="413"/>
    </row>
    <row r="283" ht="15.75" spans="1:4">
      <c r="A283" s="471">
        <v>2130301</v>
      </c>
      <c r="B283" s="472" t="s">
        <v>123</v>
      </c>
      <c r="C283" s="467">
        <v>148</v>
      </c>
      <c r="D283" s="413"/>
    </row>
    <row r="284" ht="15.75" spans="1:4">
      <c r="A284" s="471">
        <v>2130317</v>
      </c>
      <c r="B284" s="472" t="s">
        <v>340</v>
      </c>
      <c r="C284" s="467">
        <v>468</v>
      </c>
      <c r="D284" s="413"/>
    </row>
    <row r="285" ht="15.75" spans="1:4">
      <c r="A285" s="471">
        <v>2130399</v>
      </c>
      <c r="B285" s="472" t="s">
        <v>341</v>
      </c>
      <c r="C285" s="467">
        <v>2176</v>
      </c>
      <c r="D285" s="413"/>
    </row>
    <row r="286" ht="15.75" spans="1:4">
      <c r="A286" s="470">
        <v>21305</v>
      </c>
      <c r="B286" s="469" t="s">
        <v>342</v>
      </c>
      <c r="C286" s="467">
        <v>4067</v>
      </c>
      <c r="D286" s="413"/>
    </row>
    <row r="287" ht="15.75" spans="1:4">
      <c r="A287" s="471">
        <v>2130504</v>
      </c>
      <c r="B287" s="472" t="s">
        <v>343</v>
      </c>
      <c r="C287" s="467">
        <v>500</v>
      </c>
      <c r="D287" s="413"/>
    </row>
    <row r="288" ht="15.75" spans="1:4">
      <c r="A288" s="471">
        <v>2130599</v>
      </c>
      <c r="B288" s="472" t="s">
        <v>344</v>
      </c>
      <c r="C288" s="467">
        <v>3567</v>
      </c>
      <c r="D288" s="413"/>
    </row>
    <row r="289" ht="15.75" spans="1:4">
      <c r="A289" s="470">
        <v>21307</v>
      </c>
      <c r="B289" s="469" t="s">
        <v>345</v>
      </c>
      <c r="C289" s="467">
        <v>8032</v>
      </c>
      <c r="D289" s="413"/>
    </row>
    <row r="290" ht="15.75" spans="1:4">
      <c r="A290" s="471">
        <v>2130701</v>
      </c>
      <c r="B290" s="472" t="s">
        <v>346</v>
      </c>
      <c r="C290" s="467">
        <v>1424</v>
      </c>
      <c r="D290" s="413"/>
    </row>
    <row r="291" ht="15.75" spans="1:4">
      <c r="A291" s="471">
        <v>2130705</v>
      </c>
      <c r="B291" s="472" t="s">
        <v>347</v>
      </c>
      <c r="C291" s="467">
        <v>6568</v>
      </c>
      <c r="D291" s="413"/>
    </row>
    <row r="292" ht="15.75" spans="1:4">
      <c r="A292" s="471">
        <v>2130707</v>
      </c>
      <c r="B292" s="472" t="s">
        <v>348</v>
      </c>
      <c r="C292" s="467">
        <v>38</v>
      </c>
      <c r="D292" s="413"/>
    </row>
    <row r="293" ht="15.75" spans="1:4">
      <c r="A293" s="471">
        <v>2130799</v>
      </c>
      <c r="B293" s="472" t="s">
        <v>349</v>
      </c>
      <c r="C293" s="467">
        <v>2</v>
      </c>
      <c r="D293" s="413"/>
    </row>
    <row r="294" ht="15.75" spans="1:4">
      <c r="A294" s="470">
        <v>21308</v>
      </c>
      <c r="B294" s="469" t="s">
        <v>350</v>
      </c>
      <c r="C294" s="467">
        <v>2273</v>
      </c>
      <c r="D294" s="413"/>
    </row>
    <row r="295" ht="15.75" spans="1:4">
      <c r="A295" s="471">
        <v>2130803</v>
      </c>
      <c r="B295" s="472" t="s">
        <v>351</v>
      </c>
      <c r="C295" s="467">
        <v>1544</v>
      </c>
      <c r="D295" s="413"/>
    </row>
    <row r="296" ht="15.75" spans="1:4">
      <c r="A296" s="471">
        <v>2130804</v>
      </c>
      <c r="B296" s="472" t="s">
        <v>352</v>
      </c>
      <c r="C296" s="467">
        <v>729</v>
      </c>
      <c r="D296" s="413"/>
    </row>
    <row r="297" ht="15.75" spans="1:4">
      <c r="A297" s="470">
        <v>21309</v>
      </c>
      <c r="B297" s="469" t="s">
        <v>353</v>
      </c>
      <c r="C297" s="467">
        <v>874</v>
      </c>
      <c r="D297" s="413"/>
    </row>
    <row r="298" ht="15.75" spans="1:4">
      <c r="A298" s="471">
        <v>2130999</v>
      </c>
      <c r="B298" s="472" t="s">
        <v>354</v>
      </c>
      <c r="C298" s="467">
        <v>874</v>
      </c>
      <c r="D298" s="413"/>
    </row>
    <row r="299" ht="15.75" spans="1:4">
      <c r="A299" s="470">
        <v>21399</v>
      </c>
      <c r="B299" s="469" t="s">
        <v>355</v>
      </c>
      <c r="C299" s="467">
        <v>96</v>
      </c>
      <c r="D299" s="413"/>
    </row>
    <row r="300" ht="15.75" spans="1:4">
      <c r="A300" s="471">
        <v>2139999</v>
      </c>
      <c r="B300" s="472" t="s">
        <v>356</v>
      </c>
      <c r="C300" s="467">
        <v>96</v>
      </c>
      <c r="D300" s="413"/>
    </row>
    <row r="301" ht="15.75" spans="1:4">
      <c r="A301" s="468">
        <v>214</v>
      </c>
      <c r="B301" s="469" t="s">
        <v>357</v>
      </c>
      <c r="C301" s="467">
        <v>1350</v>
      </c>
      <c r="D301" s="413"/>
    </row>
    <row r="302" ht="15.75" spans="1:4">
      <c r="A302" s="470">
        <v>21401</v>
      </c>
      <c r="B302" s="469" t="s">
        <v>358</v>
      </c>
      <c r="C302" s="467">
        <v>1343</v>
      </c>
      <c r="D302" s="413"/>
    </row>
    <row r="303" ht="15.75" spans="1:4">
      <c r="A303" s="471">
        <v>2140101</v>
      </c>
      <c r="B303" s="472" t="s">
        <v>123</v>
      </c>
      <c r="C303" s="467">
        <v>542</v>
      </c>
      <c r="D303" s="413"/>
    </row>
    <row r="304" ht="15.75" spans="1:4">
      <c r="A304" s="471">
        <v>2140106</v>
      </c>
      <c r="B304" s="472" t="s">
        <v>359</v>
      </c>
      <c r="C304" s="467">
        <v>51</v>
      </c>
      <c r="D304" s="413"/>
    </row>
    <row r="305" ht="15.75" spans="1:4">
      <c r="A305" s="471">
        <v>2140199</v>
      </c>
      <c r="B305" s="472" t="s">
        <v>360</v>
      </c>
      <c r="C305" s="467">
        <v>750</v>
      </c>
      <c r="D305" s="413"/>
    </row>
    <row r="306" ht="15.75" spans="1:4">
      <c r="A306" s="470">
        <v>21499</v>
      </c>
      <c r="B306" s="469" t="s">
        <v>361</v>
      </c>
      <c r="C306" s="467">
        <v>7</v>
      </c>
      <c r="D306" s="413"/>
    </row>
    <row r="307" ht="15.75" spans="1:4">
      <c r="A307" s="471">
        <v>2149999</v>
      </c>
      <c r="B307" s="472" t="s">
        <v>362</v>
      </c>
      <c r="C307" s="467">
        <v>7</v>
      </c>
      <c r="D307" s="413"/>
    </row>
    <row r="308" ht="15.75" spans="1:4">
      <c r="A308" s="468">
        <v>215</v>
      </c>
      <c r="B308" s="469" t="s">
        <v>363</v>
      </c>
      <c r="C308" s="467">
        <v>11</v>
      </c>
      <c r="D308" s="413"/>
    </row>
    <row r="309" ht="15.75" spans="1:4">
      <c r="A309" s="470">
        <v>21508</v>
      </c>
      <c r="B309" s="469" t="s">
        <v>364</v>
      </c>
      <c r="C309" s="467">
        <v>11</v>
      </c>
      <c r="D309" s="413"/>
    </row>
    <row r="310" ht="15.75" spans="1:4">
      <c r="A310" s="471">
        <v>2150805</v>
      </c>
      <c r="B310" s="472" t="s">
        <v>365</v>
      </c>
      <c r="C310" s="467">
        <v>11</v>
      </c>
      <c r="D310" s="413"/>
    </row>
    <row r="311" ht="15.75" spans="1:4">
      <c r="A311" s="468">
        <v>216</v>
      </c>
      <c r="B311" s="469" t="s">
        <v>366</v>
      </c>
      <c r="C311" s="467">
        <v>660</v>
      </c>
      <c r="D311" s="413"/>
    </row>
    <row r="312" ht="15.75" spans="1:4">
      <c r="A312" s="470">
        <v>21602</v>
      </c>
      <c r="B312" s="469" t="s">
        <v>367</v>
      </c>
      <c r="C312" s="467">
        <v>596</v>
      </c>
      <c r="D312" s="413"/>
    </row>
    <row r="313" ht="15.75" spans="1:4">
      <c r="A313" s="471">
        <v>2160201</v>
      </c>
      <c r="B313" s="472" t="s">
        <v>123</v>
      </c>
      <c r="C313" s="467">
        <v>153</v>
      </c>
      <c r="D313" s="413"/>
    </row>
    <row r="314" ht="15.75" spans="1:4">
      <c r="A314" s="471">
        <v>2160299</v>
      </c>
      <c r="B314" s="472" t="s">
        <v>368</v>
      </c>
      <c r="C314" s="467">
        <v>443</v>
      </c>
      <c r="D314" s="413"/>
    </row>
    <row r="315" ht="15.75" spans="1:4">
      <c r="A315" s="470">
        <v>21606</v>
      </c>
      <c r="B315" s="469" t="s">
        <v>369</v>
      </c>
      <c r="C315" s="467">
        <v>31</v>
      </c>
      <c r="D315" s="413"/>
    </row>
    <row r="316" ht="15.75" spans="1:4">
      <c r="A316" s="471">
        <v>2160699</v>
      </c>
      <c r="B316" s="472" t="s">
        <v>370</v>
      </c>
      <c r="C316" s="467">
        <v>31</v>
      </c>
      <c r="D316" s="413"/>
    </row>
    <row r="317" ht="15.75" spans="1:4">
      <c r="A317" s="470">
        <v>21699</v>
      </c>
      <c r="B317" s="469" t="s">
        <v>371</v>
      </c>
      <c r="C317" s="467">
        <v>33</v>
      </c>
      <c r="D317" s="413"/>
    </row>
    <row r="318" ht="15.75" spans="1:4">
      <c r="A318" s="471">
        <v>2169999</v>
      </c>
      <c r="B318" s="472" t="s">
        <v>372</v>
      </c>
      <c r="C318" s="467">
        <v>33</v>
      </c>
      <c r="D318" s="413"/>
    </row>
    <row r="319" ht="15.75" spans="1:4">
      <c r="A319" s="468">
        <v>220</v>
      </c>
      <c r="B319" s="469" t="s">
        <v>373</v>
      </c>
      <c r="C319" s="467">
        <v>1376</v>
      </c>
      <c r="D319" s="413"/>
    </row>
    <row r="320" ht="15.75" spans="1:4">
      <c r="A320" s="470">
        <v>22001</v>
      </c>
      <c r="B320" s="469" t="s">
        <v>374</v>
      </c>
      <c r="C320" s="467">
        <v>1311</v>
      </c>
      <c r="D320" s="413"/>
    </row>
    <row r="321" ht="15.75" spans="1:4">
      <c r="A321" s="471">
        <v>2200101</v>
      </c>
      <c r="B321" s="472" t="s">
        <v>123</v>
      </c>
      <c r="C321" s="467">
        <v>448</v>
      </c>
      <c r="D321" s="413"/>
    </row>
    <row r="322" ht="15.75" spans="1:4">
      <c r="A322" s="471">
        <v>2200150</v>
      </c>
      <c r="B322" s="472" t="s">
        <v>125</v>
      </c>
      <c r="C322" s="467">
        <v>863</v>
      </c>
      <c r="D322" s="413"/>
    </row>
    <row r="323" ht="15.75" spans="1:4">
      <c r="A323" s="470">
        <v>22005</v>
      </c>
      <c r="B323" s="469" t="s">
        <v>375</v>
      </c>
      <c r="C323" s="467">
        <v>65</v>
      </c>
      <c r="D323" s="413"/>
    </row>
    <row r="324" ht="15.75" spans="1:4">
      <c r="A324" s="471">
        <v>2200504</v>
      </c>
      <c r="B324" s="472" t="s">
        <v>376</v>
      </c>
      <c r="C324" s="467">
        <v>65</v>
      </c>
      <c r="D324" s="413"/>
    </row>
    <row r="325" ht="15.75" spans="1:4">
      <c r="A325" s="468">
        <v>221</v>
      </c>
      <c r="B325" s="469" t="s">
        <v>377</v>
      </c>
      <c r="C325" s="467">
        <v>13710</v>
      </c>
      <c r="D325" s="413"/>
    </row>
    <row r="326" ht="15.75" spans="1:4">
      <c r="A326" s="470">
        <v>22101</v>
      </c>
      <c r="B326" s="469" t="s">
        <v>378</v>
      </c>
      <c r="C326" s="467">
        <v>5034</v>
      </c>
      <c r="D326" s="413"/>
    </row>
    <row r="327" ht="15.75" spans="1:4">
      <c r="A327" s="471">
        <v>2210103</v>
      </c>
      <c r="B327" s="472" t="s">
        <v>379</v>
      </c>
      <c r="C327" s="467">
        <v>1890</v>
      </c>
      <c r="D327" s="413"/>
    </row>
    <row r="328" ht="15.75" spans="1:4">
      <c r="A328" s="471">
        <v>2210108</v>
      </c>
      <c r="B328" s="472" t="s">
        <v>380</v>
      </c>
      <c r="C328" s="467">
        <v>2719</v>
      </c>
      <c r="D328" s="413"/>
    </row>
    <row r="329" ht="15.75" spans="1:4">
      <c r="A329" s="471">
        <v>2210111</v>
      </c>
      <c r="B329" s="472" t="s">
        <v>381</v>
      </c>
      <c r="C329" s="467">
        <v>9</v>
      </c>
      <c r="D329" s="413"/>
    </row>
    <row r="330" ht="15.75" spans="1:4">
      <c r="A330" s="471">
        <v>2210199</v>
      </c>
      <c r="B330" s="472" t="s">
        <v>382</v>
      </c>
      <c r="C330" s="467">
        <v>416</v>
      </c>
      <c r="D330" s="413"/>
    </row>
    <row r="331" ht="15.75" spans="1:4">
      <c r="A331" s="470">
        <v>22102</v>
      </c>
      <c r="B331" s="469" t="s">
        <v>383</v>
      </c>
      <c r="C331" s="467">
        <v>8506</v>
      </c>
      <c r="D331" s="413"/>
    </row>
    <row r="332" ht="15.75" spans="1:4">
      <c r="A332" s="471">
        <v>2210201</v>
      </c>
      <c r="B332" s="472" t="s">
        <v>384</v>
      </c>
      <c r="C332" s="467">
        <v>8506</v>
      </c>
      <c r="D332" s="413"/>
    </row>
    <row r="333" ht="15.75" spans="1:4">
      <c r="A333" s="470">
        <v>22103</v>
      </c>
      <c r="B333" s="469" t="s">
        <v>385</v>
      </c>
      <c r="C333" s="467">
        <v>170</v>
      </c>
      <c r="D333" s="413"/>
    </row>
    <row r="334" ht="15.75" spans="1:4">
      <c r="A334" s="471">
        <v>2210399</v>
      </c>
      <c r="B334" s="472" t="s">
        <v>386</v>
      </c>
      <c r="C334" s="467">
        <v>170</v>
      </c>
      <c r="D334" s="413"/>
    </row>
    <row r="335" ht="15.75" spans="1:4">
      <c r="A335" s="468">
        <v>222</v>
      </c>
      <c r="B335" s="469" t="s">
        <v>387</v>
      </c>
      <c r="C335" s="467">
        <v>2091</v>
      </c>
      <c r="D335" s="413"/>
    </row>
    <row r="336" ht="15.75" spans="1:4">
      <c r="A336" s="470">
        <v>22201</v>
      </c>
      <c r="B336" s="469" t="s">
        <v>388</v>
      </c>
      <c r="C336" s="467">
        <v>2091</v>
      </c>
      <c r="D336" s="413"/>
    </row>
    <row r="337" ht="15.75" spans="1:4">
      <c r="A337" s="471">
        <v>2220101</v>
      </c>
      <c r="B337" s="472" t="s">
        <v>123</v>
      </c>
      <c r="C337" s="467">
        <v>120</v>
      </c>
      <c r="D337" s="413"/>
    </row>
    <row r="338" ht="15.75" spans="1:4">
      <c r="A338" s="471">
        <v>2220199</v>
      </c>
      <c r="B338" s="472" t="s">
        <v>389</v>
      </c>
      <c r="C338" s="467">
        <v>1971</v>
      </c>
      <c r="D338" s="413"/>
    </row>
    <row r="339" ht="15.75" spans="1:4">
      <c r="A339" s="468">
        <v>224</v>
      </c>
      <c r="B339" s="469" t="s">
        <v>390</v>
      </c>
      <c r="C339" s="467">
        <v>2615</v>
      </c>
      <c r="D339" s="413"/>
    </row>
    <row r="340" ht="15.75" spans="1:4">
      <c r="A340" s="470">
        <v>22401</v>
      </c>
      <c r="B340" s="469" t="s">
        <v>391</v>
      </c>
      <c r="C340" s="467">
        <v>1139</v>
      </c>
      <c r="D340" s="413"/>
    </row>
    <row r="341" ht="15.75" spans="1:4">
      <c r="A341" s="471">
        <v>2240101</v>
      </c>
      <c r="B341" s="472" t="s">
        <v>123</v>
      </c>
      <c r="C341" s="467">
        <v>300</v>
      </c>
      <c r="D341" s="413"/>
    </row>
    <row r="342" ht="15.75" spans="1:4">
      <c r="A342" s="471">
        <v>2240108</v>
      </c>
      <c r="B342" s="472" t="s">
        <v>392</v>
      </c>
      <c r="C342" s="467">
        <v>333</v>
      </c>
      <c r="D342" s="413"/>
    </row>
    <row r="343" ht="15.75" spans="1:4">
      <c r="A343" s="471">
        <v>2240150</v>
      </c>
      <c r="B343" s="472" t="s">
        <v>125</v>
      </c>
      <c r="C343" s="467">
        <v>285</v>
      </c>
      <c r="D343" s="413"/>
    </row>
    <row r="344" ht="15.75" spans="1:4">
      <c r="A344" s="471">
        <v>2240199</v>
      </c>
      <c r="B344" s="472" t="s">
        <v>393</v>
      </c>
      <c r="C344" s="467">
        <v>221</v>
      </c>
      <c r="D344" s="413"/>
    </row>
    <row r="345" ht="15.75" spans="1:4">
      <c r="A345" s="470">
        <v>22402</v>
      </c>
      <c r="B345" s="469" t="s">
        <v>394</v>
      </c>
      <c r="C345" s="467">
        <v>1033</v>
      </c>
      <c r="D345" s="413"/>
    </row>
    <row r="346" ht="15.75" spans="1:4">
      <c r="A346" s="471">
        <v>2240201</v>
      </c>
      <c r="B346" s="472" t="s">
        <v>123</v>
      </c>
      <c r="C346" s="467">
        <v>1017</v>
      </c>
      <c r="D346" s="413"/>
    </row>
    <row r="347" ht="15.75" spans="1:4">
      <c r="A347" s="471">
        <v>2240299</v>
      </c>
      <c r="B347" s="472" t="s">
        <v>395</v>
      </c>
      <c r="C347" s="467">
        <v>16</v>
      </c>
      <c r="D347" s="413"/>
    </row>
    <row r="348" ht="15.75" spans="1:4">
      <c r="A348" s="470">
        <v>22406</v>
      </c>
      <c r="B348" s="469" t="s">
        <v>396</v>
      </c>
      <c r="C348" s="467">
        <v>40</v>
      </c>
      <c r="D348" s="413"/>
    </row>
    <row r="349" ht="15.75" spans="1:4">
      <c r="A349" s="471">
        <v>2240601</v>
      </c>
      <c r="B349" s="472" t="s">
        <v>397</v>
      </c>
      <c r="C349" s="467">
        <v>40</v>
      </c>
      <c r="D349" s="413"/>
    </row>
    <row r="350" ht="15.75" spans="1:4">
      <c r="A350" s="403">
        <v>22499</v>
      </c>
      <c r="B350" s="480" t="s">
        <v>398</v>
      </c>
      <c r="C350" s="467">
        <v>15</v>
      </c>
      <c r="D350" s="413"/>
    </row>
    <row r="351" ht="15.75" spans="1:4">
      <c r="A351" s="473">
        <v>2249999</v>
      </c>
      <c r="B351" s="472" t="s">
        <v>399</v>
      </c>
      <c r="C351" s="467">
        <v>15</v>
      </c>
      <c r="D351" s="413"/>
    </row>
    <row r="352" ht="15.75" spans="1:4">
      <c r="A352" s="470">
        <v>22407</v>
      </c>
      <c r="B352" s="469" t="s">
        <v>400</v>
      </c>
      <c r="C352" s="467">
        <v>388</v>
      </c>
      <c r="D352" s="413"/>
    </row>
    <row r="353" ht="15.75" spans="1:4">
      <c r="A353" s="471">
        <v>2240703</v>
      </c>
      <c r="B353" s="472" t="s">
        <v>401</v>
      </c>
      <c r="C353" s="467">
        <v>388</v>
      </c>
      <c r="D353" s="413"/>
    </row>
    <row r="354" ht="15.75" spans="1:4">
      <c r="A354" s="468">
        <v>227</v>
      </c>
      <c r="B354" s="469" t="s">
        <v>402</v>
      </c>
      <c r="C354" s="467">
        <v>2600</v>
      </c>
      <c r="D354" s="413"/>
    </row>
    <row r="355" ht="15.75" spans="1:4">
      <c r="A355" s="471">
        <v>227</v>
      </c>
      <c r="B355" s="472" t="s">
        <v>403</v>
      </c>
      <c r="C355" s="467">
        <v>2600</v>
      </c>
      <c r="D355" s="413"/>
    </row>
    <row r="356" ht="15.75" spans="1:4">
      <c r="A356" s="481">
        <v>227</v>
      </c>
      <c r="B356" s="482" t="s">
        <v>404</v>
      </c>
      <c r="C356" s="467">
        <v>2600</v>
      </c>
      <c r="D356" s="413"/>
    </row>
    <row r="357" ht="15.75" spans="1:4">
      <c r="A357" s="468">
        <v>229</v>
      </c>
      <c r="B357" s="469" t="s">
        <v>405</v>
      </c>
      <c r="C357" s="467">
        <v>3153</v>
      </c>
      <c r="D357" s="413"/>
    </row>
    <row r="358" ht="15.75" spans="1:4">
      <c r="A358" s="470">
        <v>22999</v>
      </c>
      <c r="B358" s="469" t="s">
        <v>406</v>
      </c>
      <c r="C358" s="467">
        <v>3153</v>
      </c>
      <c r="D358" s="413"/>
    </row>
    <row r="359" ht="15.75" spans="1:4">
      <c r="A359" s="471">
        <v>2299999</v>
      </c>
      <c r="B359" s="472" t="s">
        <v>407</v>
      </c>
      <c r="C359" s="467">
        <v>3153</v>
      </c>
      <c r="D359" s="413"/>
    </row>
    <row r="360" ht="15.75" spans="1:4">
      <c r="A360" s="468">
        <v>232</v>
      </c>
      <c r="B360" s="469" t="s">
        <v>408</v>
      </c>
      <c r="C360" s="467">
        <v>5372</v>
      </c>
      <c r="D360" s="413"/>
    </row>
    <row r="361" ht="15.75" spans="1:4">
      <c r="A361" s="470">
        <v>23203</v>
      </c>
      <c r="B361" s="469" t="s">
        <v>409</v>
      </c>
      <c r="C361" s="467">
        <v>5372</v>
      </c>
      <c r="D361" s="413"/>
    </row>
    <row r="362" ht="15.75" spans="1:4">
      <c r="A362" s="471">
        <v>2320301</v>
      </c>
      <c r="B362" s="472" t="s">
        <v>410</v>
      </c>
      <c r="C362" s="467">
        <v>5372</v>
      </c>
      <c r="D362" s="413"/>
    </row>
    <row r="363" ht="15.75" spans="1:4">
      <c r="A363" s="468">
        <v>233</v>
      </c>
      <c r="B363" s="469" t="s">
        <v>411</v>
      </c>
      <c r="C363" s="467">
        <v>1</v>
      </c>
      <c r="D363" s="413"/>
    </row>
    <row r="364" ht="15.75" spans="1:4">
      <c r="A364" s="470">
        <v>23303</v>
      </c>
      <c r="B364" s="469" t="s">
        <v>412</v>
      </c>
      <c r="C364" s="467">
        <v>1</v>
      </c>
      <c r="D364" s="413"/>
    </row>
    <row r="365" ht="15.75" spans="1:4">
      <c r="A365" s="471">
        <v>2330301</v>
      </c>
      <c r="B365" s="472" t="s">
        <v>413</v>
      </c>
      <c r="C365" s="467">
        <v>1</v>
      </c>
      <c r="D365" s="413"/>
    </row>
  </sheetData>
  <mergeCells count="1">
    <mergeCell ref="B2:C2"/>
  </mergeCells>
  <printOptions horizontalCentered="1"/>
  <pageMargins left="0.590277777777778" right="0.590277777777778" top="0.786805555555556" bottom="0.786805555555556" header="0.5" footer="0.5"/>
  <pageSetup paperSize="9" scale="12" orientation="portrait" horizontalDpi="600"/>
  <headerFooter/>
  <colBreaks count="1" manualBreakCount="1">
    <brk id="2" max="64137" man="1"/>
  </col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IH87"/>
  <sheetViews>
    <sheetView showZeros="0" topLeftCell="A10" workbookViewId="0">
      <selection activeCell="I16" sqref="I16"/>
    </sheetView>
  </sheetViews>
  <sheetFormatPr defaultColWidth="9" defaultRowHeight="14.25"/>
  <cols>
    <col min="1" max="1" width="40.35" style="426" customWidth="1"/>
    <col min="2" max="2" width="15.625" style="426" customWidth="1"/>
    <col min="3" max="3" width="40.35" style="426" customWidth="1"/>
    <col min="4" max="4" width="15.625" style="426" customWidth="1"/>
    <col min="5" max="16384" width="9" style="426"/>
  </cols>
  <sheetData>
    <row r="1" s="420" customFormat="1" ht="24" customHeight="1" spans="1:242">
      <c r="A1" s="427" t="s">
        <v>414</v>
      </c>
      <c r="B1" s="428"/>
      <c r="C1" s="428"/>
      <c r="D1" s="428"/>
      <c r="E1" s="428"/>
      <c r="F1" s="428"/>
      <c r="G1" s="428"/>
      <c r="H1" s="428"/>
      <c r="I1" s="428"/>
      <c r="J1" s="428"/>
      <c r="K1" s="428"/>
      <c r="L1" s="428"/>
      <c r="M1" s="428"/>
      <c r="N1" s="428"/>
      <c r="O1" s="428"/>
      <c r="P1" s="428"/>
      <c r="Q1" s="428"/>
      <c r="R1" s="428"/>
      <c r="S1" s="428"/>
      <c r="T1" s="428"/>
      <c r="U1" s="428"/>
      <c r="V1" s="428"/>
      <c r="W1" s="428"/>
      <c r="X1" s="428"/>
      <c r="Y1" s="428"/>
      <c r="Z1" s="428"/>
      <c r="AA1" s="428"/>
      <c r="AB1" s="428"/>
      <c r="AC1" s="428"/>
      <c r="AD1" s="428"/>
      <c r="AE1" s="428"/>
      <c r="AF1" s="428"/>
      <c r="AG1" s="428"/>
      <c r="AH1" s="428"/>
      <c r="AI1" s="428"/>
      <c r="AJ1" s="428"/>
      <c r="AK1" s="428"/>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428"/>
      <c r="BK1" s="428"/>
      <c r="BL1" s="428"/>
      <c r="BM1" s="428"/>
      <c r="BN1" s="428"/>
      <c r="BO1" s="428"/>
      <c r="BP1" s="428"/>
      <c r="BQ1" s="428"/>
      <c r="BR1" s="428"/>
      <c r="BS1" s="428"/>
      <c r="BT1" s="428"/>
      <c r="BU1" s="428"/>
      <c r="BV1" s="428"/>
      <c r="BW1" s="428"/>
      <c r="BX1" s="428"/>
      <c r="BY1" s="428"/>
      <c r="BZ1" s="428"/>
      <c r="CA1" s="428"/>
      <c r="CB1" s="428"/>
      <c r="CC1" s="428"/>
      <c r="CD1" s="428"/>
      <c r="CE1" s="428"/>
      <c r="CF1" s="428"/>
      <c r="CG1" s="428"/>
      <c r="CH1" s="428"/>
      <c r="CI1" s="428"/>
      <c r="CJ1" s="428"/>
      <c r="CK1" s="428"/>
      <c r="CL1" s="428"/>
      <c r="CM1" s="428"/>
      <c r="CN1" s="428"/>
      <c r="CO1" s="428"/>
      <c r="CP1" s="428"/>
      <c r="CQ1" s="428"/>
      <c r="CR1" s="428"/>
      <c r="CS1" s="428"/>
      <c r="CT1" s="428"/>
      <c r="CU1" s="428"/>
      <c r="CV1" s="428"/>
      <c r="CW1" s="428"/>
      <c r="CX1" s="428"/>
      <c r="CY1" s="428"/>
      <c r="CZ1" s="428"/>
      <c r="DA1" s="428"/>
      <c r="DB1" s="428"/>
      <c r="DC1" s="428"/>
      <c r="DD1" s="428"/>
      <c r="DE1" s="428"/>
      <c r="DF1" s="428"/>
      <c r="DG1" s="428"/>
      <c r="DH1" s="428"/>
      <c r="DI1" s="428"/>
      <c r="DJ1" s="428"/>
      <c r="DK1" s="428"/>
      <c r="DL1" s="428"/>
      <c r="DM1" s="428"/>
      <c r="DN1" s="428"/>
      <c r="DO1" s="428"/>
      <c r="DP1" s="428"/>
      <c r="DQ1" s="428"/>
      <c r="DR1" s="428"/>
      <c r="DS1" s="428"/>
      <c r="DT1" s="428"/>
      <c r="DU1" s="428"/>
      <c r="DV1" s="428"/>
      <c r="DW1" s="428"/>
      <c r="DX1" s="428"/>
      <c r="DY1" s="428"/>
      <c r="DZ1" s="428"/>
      <c r="EA1" s="428"/>
      <c r="EB1" s="428"/>
      <c r="EC1" s="428"/>
      <c r="ED1" s="428"/>
      <c r="EE1" s="428"/>
      <c r="EF1" s="428"/>
      <c r="EG1" s="428"/>
      <c r="EH1" s="428"/>
      <c r="EI1" s="428"/>
      <c r="EJ1" s="428"/>
      <c r="EK1" s="428"/>
      <c r="EL1" s="428"/>
      <c r="EM1" s="428"/>
      <c r="EN1" s="428"/>
      <c r="EO1" s="428"/>
      <c r="EP1" s="428"/>
      <c r="EQ1" s="428"/>
      <c r="ER1" s="428"/>
      <c r="ES1" s="428"/>
      <c r="ET1" s="428"/>
      <c r="EU1" s="428"/>
      <c r="EV1" s="428"/>
      <c r="EW1" s="428"/>
      <c r="EX1" s="428"/>
      <c r="EY1" s="428"/>
      <c r="EZ1" s="428"/>
      <c r="FA1" s="428"/>
      <c r="FB1" s="428"/>
      <c r="FC1" s="428"/>
      <c r="FD1" s="428"/>
      <c r="FE1" s="428"/>
      <c r="FF1" s="428"/>
      <c r="FG1" s="428"/>
      <c r="FH1" s="428"/>
      <c r="FI1" s="428"/>
      <c r="FJ1" s="428"/>
      <c r="FK1" s="428"/>
      <c r="FL1" s="428"/>
      <c r="FM1" s="428"/>
      <c r="FN1" s="428"/>
      <c r="FO1" s="428"/>
      <c r="FP1" s="428"/>
      <c r="FQ1" s="428"/>
      <c r="FR1" s="428"/>
      <c r="FS1" s="428"/>
      <c r="FT1" s="428"/>
      <c r="FU1" s="428"/>
      <c r="FV1" s="428"/>
      <c r="FW1" s="428"/>
      <c r="FX1" s="428"/>
      <c r="FY1" s="428"/>
      <c r="FZ1" s="428"/>
      <c r="GA1" s="428"/>
      <c r="GB1" s="428"/>
      <c r="GC1" s="428"/>
      <c r="GD1" s="428"/>
      <c r="GE1" s="428"/>
      <c r="GF1" s="428"/>
      <c r="GG1" s="428"/>
      <c r="GH1" s="428"/>
      <c r="GI1" s="428"/>
      <c r="GJ1" s="428"/>
      <c r="GK1" s="428"/>
      <c r="GL1" s="428"/>
      <c r="GM1" s="428"/>
      <c r="GN1" s="428"/>
      <c r="GO1" s="428"/>
      <c r="GP1" s="428"/>
      <c r="GQ1" s="428"/>
      <c r="GR1" s="428"/>
      <c r="GS1" s="428"/>
      <c r="GT1" s="428"/>
      <c r="GU1" s="428"/>
      <c r="GV1" s="428"/>
      <c r="GW1" s="428"/>
      <c r="GX1" s="428"/>
      <c r="GY1" s="428"/>
      <c r="GZ1" s="428"/>
      <c r="HA1" s="428"/>
      <c r="HB1" s="428"/>
      <c r="HC1" s="428"/>
      <c r="HD1" s="428"/>
      <c r="HE1" s="428"/>
      <c r="HF1" s="428"/>
      <c r="HG1" s="428"/>
      <c r="HH1" s="428"/>
      <c r="HI1" s="428"/>
      <c r="HJ1" s="428"/>
      <c r="HK1" s="428"/>
      <c r="HL1" s="428"/>
      <c r="HM1" s="428"/>
      <c r="HN1" s="428"/>
      <c r="HO1" s="428"/>
      <c r="HP1" s="428"/>
      <c r="HQ1" s="428"/>
      <c r="HR1" s="428"/>
      <c r="HS1" s="428"/>
      <c r="HT1" s="428"/>
      <c r="HU1" s="428"/>
      <c r="HV1" s="428"/>
      <c r="HW1" s="428"/>
      <c r="HX1" s="428"/>
      <c r="HY1" s="428"/>
      <c r="HZ1" s="428"/>
      <c r="IA1" s="428"/>
      <c r="IB1" s="428"/>
      <c r="IC1" s="428"/>
      <c r="ID1" s="428"/>
      <c r="IE1" s="428"/>
      <c r="IF1" s="428"/>
      <c r="IG1" s="428"/>
      <c r="IH1" s="428"/>
    </row>
    <row r="2" s="421" customFormat="1" ht="42" customHeight="1" spans="1:4">
      <c r="A2" s="429" t="s">
        <v>415</v>
      </c>
      <c r="B2" s="430"/>
      <c r="C2" s="430"/>
      <c r="D2" s="430"/>
    </row>
    <row r="3" s="422" customFormat="1" ht="27" customHeight="1" spans="2:4">
      <c r="B3" s="182"/>
      <c r="C3" s="182"/>
      <c r="D3" s="182" t="s">
        <v>2</v>
      </c>
    </row>
    <row r="4" s="423" customFormat="1" ht="26" customHeight="1" spans="1:242">
      <c r="A4" s="431" t="s">
        <v>416</v>
      </c>
      <c r="B4" s="432" t="s">
        <v>4</v>
      </c>
      <c r="C4" s="183" t="s">
        <v>417</v>
      </c>
      <c r="D4" s="433" t="s">
        <v>4</v>
      </c>
      <c r="E4" s="426"/>
      <c r="F4" s="426"/>
      <c r="G4" s="426"/>
      <c r="H4" s="426"/>
      <c r="I4" s="426"/>
      <c r="J4" s="426"/>
      <c r="K4" s="426"/>
      <c r="L4" s="426"/>
      <c r="M4" s="426"/>
      <c r="N4" s="426"/>
      <c r="O4" s="426"/>
      <c r="P4" s="426"/>
      <c r="Q4" s="426"/>
      <c r="R4" s="426"/>
      <c r="S4" s="426"/>
      <c r="T4" s="426"/>
      <c r="U4" s="426"/>
      <c r="V4" s="426"/>
      <c r="W4" s="426"/>
      <c r="X4" s="426"/>
      <c r="Y4" s="426"/>
      <c r="Z4" s="426"/>
      <c r="AA4" s="426"/>
      <c r="AB4" s="426"/>
      <c r="AC4" s="426"/>
      <c r="AD4" s="426"/>
      <c r="AE4" s="426"/>
      <c r="AF4" s="426"/>
      <c r="AG4" s="426"/>
      <c r="AH4" s="426"/>
      <c r="AI4" s="426"/>
      <c r="AJ4" s="426"/>
      <c r="AK4" s="426"/>
      <c r="AL4" s="426"/>
      <c r="AM4" s="426"/>
      <c r="AN4" s="426"/>
      <c r="AO4" s="426"/>
      <c r="AP4" s="426"/>
      <c r="AQ4" s="426"/>
      <c r="AR4" s="426"/>
      <c r="AS4" s="426"/>
      <c r="AT4" s="426"/>
      <c r="AU4" s="426"/>
      <c r="AV4" s="426"/>
      <c r="AW4" s="426"/>
      <c r="AX4" s="426"/>
      <c r="AY4" s="426"/>
      <c r="AZ4" s="426"/>
      <c r="BA4" s="426"/>
      <c r="BB4" s="426"/>
      <c r="BC4" s="426"/>
      <c r="BD4" s="426"/>
      <c r="BE4" s="426"/>
      <c r="BF4" s="426"/>
      <c r="BG4" s="426"/>
      <c r="BH4" s="426"/>
      <c r="BI4" s="426"/>
      <c r="BJ4" s="426"/>
      <c r="BK4" s="426"/>
      <c r="BL4" s="426"/>
      <c r="BM4" s="426"/>
      <c r="BN4" s="426"/>
      <c r="BO4" s="426"/>
      <c r="BP4" s="426"/>
      <c r="BQ4" s="426"/>
      <c r="BR4" s="426"/>
      <c r="BS4" s="426"/>
      <c r="BT4" s="426"/>
      <c r="BU4" s="426"/>
      <c r="BV4" s="426"/>
      <c r="BW4" s="426"/>
      <c r="BX4" s="426"/>
      <c r="BY4" s="426"/>
      <c r="BZ4" s="426"/>
      <c r="CA4" s="426"/>
      <c r="CB4" s="426"/>
      <c r="CC4" s="426"/>
      <c r="CD4" s="426"/>
      <c r="CE4" s="426"/>
      <c r="CF4" s="426"/>
      <c r="CG4" s="426"/>
      <c r="CH4" s="426"/>
      <c r="CI4" s="426"/>
      <c r="CJ4" s="426"/>
      <c r="CK4" s="426"/>
      <c r="CL4" s="426"/>
      <c r="CM4" s="426"/>
      <c r="CN4" s="426"/>
      <c r="CO4" s="426"/>
      <c r="CP4" s="426"/>
      <c r="CQ4" s="426"/>
      <c r="CR4" s="426"/>
      <c r="CS4" s="426"/>
      <c r="CT4" s="426"/>
      <c r="CU4" s="426"/>
      <c r="CV4" s="426"/>
      <c r="CW4" s="426"/>
      <c r="CX4" s="426"/>
      <c r="CY4" s="426"/>
      <c r="CZ4" s="426"/>
      <c r="DA4" s="426"/>
      <c r="DB4" s="426"/>
      <c r="DC4" s="426"/>
      <c r="DD4" s="426"/>
      <c r="DE4" s="426"/>
      <c r="DF4" s="426"/>
      <c r="DG4" s="426"/>
      <c r="DH4" s="426"/>
      <c r="DI4" s="426"/>
      <c r="DJ4" s="426"/>
      <c r="DK4" s="426"/>
      <c r="DL4" s="426"/>
      <c r="DM4" s="426"/>
      <c r="DN4" s="426"/>
      <c r="DO4" s="426"/>
      <c r="DP4" s="426"/>
      <c r="DQ4" s="426"/>
      <c r="DR4" s="426"/>
      <c r="DS4" s="426"/>
      <c r="DT4" s="426"/>
      <c r="DU4" s="426"/>
      <c r="DV4" s="426"/>
      <c r="DW4" s="426"/>
      <c r="DX4" s="426"/>
      <c r="DY4" s="426"/>
      <c r="DZ4" s="426"/>
      <c r="EA4" s="426"/>
      <c r="EB4" s="426"/>
      <c r="EC4" s="426"/>
      <c r="ED4" s="426"/>
      <c r="EE4" s="426"/>
      <c r="EF4" s="426"/>
      <c r="EG4" s="426"/>
      <c r="EH4" s="426"/>
      <c r="EI4" s="426"/>
      <c r="EJ4" s="426"/>
      <c r="EK4" s="426"/>
      <c r="EL4" s="426"/>
      <c r="EM4" s="426"/>
      <c r="EN4" s="426"/>
      <c r="EO4" s="426"/>
      <c r="EP4" s="426"/>
      <c r="EQ4" s="426"/>
      <c r="ER4" s="426"/>
      <c r="ES4" s="426"/>
      <c r="ET4" s="426"/>
      <c r="EU4" s="426"/>
      <c r="EV4" s="426"/>
      <c r="EW4" s="426"/>
      <c r="EX4" s="426"/>
      <c r="EY4" s="426"/>
      <c r="EZ4" s="426"/>
      <c r="FA4" s="426"/>
      <c r="FB4" s="426"/>
      <c r="FC4" s="426"/>
      <c r="FD4" s="426"/>
      <c r="FE4" s="426"/>
      <c r="FF4" s="426"/>
      <c r="FG4" s="426"/>
      <c r="FH4" s="426"/>
      <c r="FI4" s="426"/>
      <c r="FJ4" s="426"/>
      <c r="FK4" s="426"/>
      <c r="FL4" s="426"/>
      <c r="FM4" s="426"/>
      <c r="FN4" s="426"/>
      <c r="FO4" s="426"/>
      <c r="FP4" s="426"/>
      <c r="FQ4" s="426"/>
      <c r="FR4" s="426"/>
      <c r="FS4" s="426"/>
      <c r="FT4" s="426"/>
      <c r="FU4" s="426"/>
      <c r="FV4" s="426"/>
      <c r="FW4" s="426"/>
      <c r="FX4" s="426"/>
      <c r="FY4" s="426"/>
      <c r="FZ4" s="426"/>
      <c r="GA4" s="426"/>
      <c r="GB4" s="426"/>
      <c r="GC4" s="426"/>
      <c r="GD4" s="426"/>
      <c r="GE4" s="426"/>
      <c r="GF4" s="426"/>
      <c r="GG4" s="426"/>
      <c r="GH4" s="426"/>
      <c r="GI4" s="426"/>
      <c r="GJ4" s="426"/>
      <c r="GK4" s="426"/>
      <c r="GL4" s="426"/>
      <c r="GM4" s="426"/>
      <c r="GN4" s="426"/>
      <c r="GO4" s="426"/>
      <c r="GP4" s="426"/>
      <c r="GQ4" s="426"/>
      <c r="GR4" s="426"/>
      <c r="GS4" s="426"/>
      <c r="GT4" s="426"/>
      <c r="GU4" s="426"/>
      <c r="GV4" s="426"/>
      <c r="GW4" s="426"/>
      <c r="GX4" s="426"/>
      <c r="GY4" s="426"/>
      <c r="GZ4" s="426"/>
      <c r="HA4" s="426"/>
      <c r="HB4" s="426"/>
      <c r="HC4" s="426"/>
      <c r="HD4" s="426"/>
      <c r="HE4" s="426"/>
      <c r="HF4" s="426"/>
      <c r="HG4" s="426"/>
      <c r="HH4" s="426"/>
      <c r="HI4" s="426"/>
      <c r="HJ4" s="426"/>
      <c r="HK4" s="426"/>
      <c r="HL4" s="426"/>
      <c r="HM4" s="426"/>
      <c r="HN4" s="426"/>
      <c r="HO4" s="426"/>
      <c r="HP4" s="426"/>
      <c r="HQ4" s="426"/>
      <c r="HR4" s="426"/>
      <c r="HS4" s="426"/>
      <c r="HT4" s="426"/>
      <c r="HU4" s="426"/>
      <c r="HV4" s="426"/>
      <c r="HW4" s="426"/>
      <c r="HX4" s="426"/>
      <c r="HY4" s="426"/>
      <c r="HZ4" s="426"/>
      <c r="IA4" s="426"/>
      <c r="IB4" s="426"/>
      <c r="IC4" s="426"/>
      <c r="ID4" s="426"/>
      <c r="IE4" s="426"/>
      <c r="IF4" s="426"/>
      <c r="IG4" s="426"/>
      <c r="IH4" s="426"/>
    </row>
    <row r="5" s="424" customFormat="1" ht="24" customHeight="1" spans="1:4">
      <c r="A5" s="434" t="s">
        <v>68</v>
      </c>
      <c r="B5" s="274">
        <f>'4.本级收入'!B30</f>
        <v>71420</v>
      </c>
      <c r="C5" s="434" t="s">
        <v>69</v>
      </c>
      <c r="D5" s="274">
        <f>'5.本级支出'!C5</f>
        <v>245291</v>
      </c>
    </row>
    <row r="6" s="424" customFormat="1" ht="24" customHeight="1" spans="1:4">
      <c r="A6" s="435" t="s">
        <v>70</v>
      </c>
      <c r="B6" s="436">
        <f>B7+B11+B12+B16+B21+B26+B27+B28+B29</f>
        <v>219187</v>
      </c>
      <c r="C6" s="437" t="s">
        <v>71</v>
      </c>
      <c r="D6" s="436">
        <f>D7+D10+D11+D16+D17+D18+D19</f>
        <v>24055</v>
      </c>
    </row>
    <row r="7" s="424" customFormat="1" ht="24" customHeight="1" spans="1:4">
      <c r="A7" s="438" t="s">
        <v>72</v>
      </c>
      <c r="B7" s="439">
        <f>B8+B9+B10</f>
        <v>166179</v>
      </c>
      <c r="C7" s="438" t="s">
        <v>73</v>
      </c>
      <c r="D7" s="439">
        <f>D8+D9</f>
        <v>24055</v>
      </c>
    </row>
    <row r="8" s="424" customFormat="1" ht="24" customHeight="1" spans="1:4">
      <c r="A8" s="440" t="s">
        <v>74</v>
      </c>
      <c r="B8" s="439">
        <v>5181</v>
      </c>
      <c r="C8" s="440" t="s">
        <v>75</v>
      </c>
      <c r="D8" s="441">
        <v>50</v>
      </c>
    </row>
    <row r="9" s="424" customFormat="1" ht="24" customHeight="1" spans="1:4">
      <c r="A9" s="440" t="s">
        <v>76</v>
      </c>
      <c r="B9" s="439">
        <v>159270</v>
      </c>
      <c r="C9" s="440" t="s">
        <v>77</v>
      </c>
      <c r="D9" s="441">
        <v>24005</v>
      </c>
    </row>
    <row r="10" s="424" customFormat="1" ht="24" customHeight="1" spans="1:4">
      <c r="A10" s="440" t="s">
        <v>78</v>
      </c>
      <c r="B10" s="439">
        <v>1728</v>
      </c>
      <c r="C10" s="438" t="s">
        <v>79</v>
      </c>
      <c r="D10" s="436"/>
    </row>
    <row r="11" s="424" customFormat="1" ht="24" customHeight="1" spans="1:4">
      <c r="A11" s="438" t="s">
        <v>80</v>
      </c>
      <c r="B11" s="439">
        <v>20147</v>
      </c>
      <c r="C11" s="438" t="s">
        <v>81</v>
      </c>
      <c r="D11" s="436"/>
    </row>
    <row r="12" s="424" customFormat="1" ht="24" customHeight="1" spans="1:4">
      <c r="A12" s="438" t="s">
        <v>82</v>
      </c>
      <c r="B12" s="439">
        <f>SUM(B13:B15)</f>
        <v>11600</v>
      </c>
      <c r="C12" s="440" t="s">
        <v>83</v>
      </c>
      <c r="D12" s="436"/>
    </row>
    <row r="13" s="424" customFormat="1" ht="24" customHeight="1" spans="1:4">
      <c r="A13" s="440" t="s">
        <v>84</v>
      </c>
      <c r="B13" s="439">
        <v>11000</v>
      </c>
      <c r="C13" s="440" t="s">
        <v>85</v>
      </c>
      <c r="D13" s="436"/>
    </row>
    <row r="14" s="424" customFormat="1" ht="24" customHeight="1" spans="1:4">
      <c r="A14" s="440" t="s">
        <v>86</v>
      </c>
      <c r="B14" s="439">
        <v>600</v>
      </c>
      <c r="C14" s="440" t="s">
        <v>87</v>
      </c>
      <c r="D14" s="436"/>
    </row>
    <row r="15" s="424" customFormat="1" ht="24" customHeight="1" spans="1:4">
      <c r="A15" s="440" t="s">
        <v>88</v>
      </c>
      <c r="B15" s="439"/>
      <c r="C15" s="440" t="s">
        <v>89</v>
      </c>
      <c r="D15" s="439"/>
    </row>
    <row r="16" s="424" customFormat="1" ht="24" customHeight="1" spans="1:4">
      <c r="A16" s="438" t="s">
        <v>90</v>
      </c>
      <c r="B16" s="439">
        <f>SUM(B17:B20)</f>
        <v>21261</v>
      </c>
      <c r="C16" s="438" t="s">
        <v>91</v>
      </c>
      <c r="D16" s="439"/>
    </row>
    <row r="17" s="424" customFormat="1" ht="24" customHeight="1" spans="1:4">
      <c r="A17" s="440" t="s">
        <v>92</v>
      </c>
      <c r="B17" s="439">
        <v>21261</v>
      </c>
      <c r="C17" s="438" t="s">
        <v>93</v>
      </c>
      <c r="D17" s="442"/>
    </row>
    <row r="18" s="424" customFormat="1" ht="24" customHeight="1" spans="1:4">
      <c r="A18" s="440" t="s">
        <v>94</v>
      </c>
      <c r="B18" s="439"/>
      <c r="C18" s="438" t="s">
        <v>95</v>
      </c>
      <c r="D18" s="302"/>
    </row>
    <row r="19" s="424" customFormat="1" ht="24" customHeight="1" spans="1:8">
      <c r="A19" s="440" t="s">
        <v>96</v>
      </c>
      <c r="B19" s="439"/>
      <c r="C19" s="438" t="s">
        <v>97</v>
      </c>
      <c r="D19" s="302"/>
      <c r="G19" s="443"/>
      <c r="H19" s="444"/>
    </row>
    <row r="20" s="424" customFormat="1" ht="24" customHeight="1" spans="1:8">
      <c r="A20" s="440" t="s">
        <v>98</v>
      </c>
      <c r="B20" s="439"/>
      <c r="C20" s="445" t="s">
        <v>99</v>
      </c>
      <c r="D20" s="446">
        <f>D21</f>
        <v>21261</v>
      </c>
      <c r="G20" s="447"/>
      <c r="H20" s="444"/>
    </row>
    <row r="21" s="424" customFormat="1" ht="24" customHeight="1" spans="1:8">
      <c r="A21" s="438" t="s">
        <v>100</v>
      </c>
      <c r="B21" s="439">
        <f>SUM(B22:B25)</f>
        <v>0</v>
      </c>
      <c r="C21" s="438" t="s">
        <v>101</v>
      </c>
      <c r="D21" s="302">
        <f>D22+D23+D24</f>
        <v>21261</v>
      </c>
      <c r="G21" s="447"/>
      <c r="H21" s="444"/>
    </row>
    <row r="22" s="424" customFormat="1" ht="24" customHeight="1" spans="1:8">
      <c r="A22" s="440" t="s">
        <v>102</v>
      </c>
      <c r="B22" s="439"/>
      <c r="C22" s="440" t="s">
        <v>103</v>
      </c>
      <c r="D22" s="439">
        <v>21261</v>
      </c>
      <c r="G22" s="447"/>
      <c r="H22" s="444"/>
    </row>
    <row r="23" s="424" customFormat="1" ht="24" customHeight="1" spans="1:8">
      <c r="A23" s="440" t="s">
        <v>104</v>
      </c>
      <c r="B23" s="439"/>
      <c r="C23" s="440" t="s">
        <v>105</v>
      </c>
      <c r="D23" s="436"/>
      <c r="G23" s="447"/>
      <c r="H23" s="444"/>
    </row>
    <row r="24" s="425" customFormat="1" ht="24" customHeight="1" spans="1:4">
      <c r="A24" s="440" t="s">
        <v>106</v>
      </c>
      <c r="B24" s="439"/>
      <c r="C24" s="440" t="s">
        <v>107</v>
      </c>
      <c r="D24" s="436"/>
    </row>
    <row r="25" s="424" customFormat="1" ht="24" customHeight="1" spans="1:4">
      <c r="A25" s="440" t="s">
        <v>108</v>
      </c>
      <c r="B25" s="439"/>
      <c r="C25" s="273"/>
      <c r="D25" s="436"/>
    </row>
    <row r="26" s="424" customFormat="1" ht="24" customHeight="1" spans="1:4">
      <c r="A26" s="438" t="s">
        <v>109</v>
      </c>
      <c r="B26" s="274"/>
      <c r="C26" s="273"/>
      <c r="D26" s="436"/>
    </row>
    <row r="27" s="424" customFormat="1" ht="24" customHeight="1" spans="1:4">
      <c r="A27" s="438" t="s">
        <v>110</v>
      </c>
      <c r="B27" s="193"/>
      <c r="C27" s="448"/>
      <c r="D27" s="436"/>
    </row>
    <row r="28" s="424" customFormat="1" ht="24" customHeight="1" spans="1:4">
      <c r="A28" s="438" t="s">
        <v>111</v>
      </c>
      <c r="B28" s="193"/>
      <c r="C28" s="448"/>
      <c r="D28" s="436"/>
    </row>
    <row r="29" ht="24" customHeight="1" spans="1:4">
      <c r="A29" s="438" t="s">
        <v>112</v>
      </c>
      <c r="B29" s="193"/>
      <c r="C29" s="448"/>
      <c r="D29" s="436"/>
    </row>
    <row r="30" ht="24" customHeight="1" spans="1:4">
      <c r="A30" s="273"/>
      <c r="B30" s="193"/>
      <c r="C30" s="448"/>
      <c r="D30" s="449"/>
    </row>
    <row r="31" ht="24" customHeight="1" spans="1:4">
      <c r="A31" s="450"/>
      <c r="B31" s="436"/>
      <c r="C31" s="448"/>
      <c r="D31" s="449"/>
    </row>
    <row r="32" ht="24" customHeight="1" spans="1:4">
      <c r="A32" s="134" t="s">
        <v>113</v>
      </c>
      <c r="B32" s="436">
        <f>B5+B6</f>
        <v>290607</v>
      </c>
      <c r="C32" s="135" t="s">
        <v>114</v>
      </c>
      <c r="D32" s="436">
        <f>D20+D6+D5</f>
        <v>290607</v>
      </c>
    </row>
    <row r="33" ht="24" customHeight="1" spans="2:2">
      <c r="B33" s="451"/>
    </row>
    <row r="34" ht="24" customHeight="1"/>
    <row r="35" ht="24" customHeight="1"/>
    <row r="36" ht="24" customHeight="1"/>
    <row r="37" ht="24" customHeight="1"/>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sheetData>
  <mergeCells count="1">
    <mergeCell ref="A2:D2"/>
  </mergeCells>
  <printOptions horizontalCentered="1"/>
  <pageMargins left="0.590277777777778" right="0.590277777777778" top="0.786805555555556" bottom="0.786805555555556" header="0.5" footer="0.5"/>
  <pageSetup paperSize="9" scale="75"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G123"/>
  <sheetViews>
    <sheetView showGridLines="0" showZeros="0" view="pageBreakPreview" zoomScaleNormal="100" zoomScaleSheetLayoutView="100" topLeftCell="B1" workbookViewId="0">
      <selection activeCell="H38" sqref="H38"/>
    </sheetView>
  </sheetViews>
  <sheetFormatPr defaultColWidth="9" defaultRowHeight="20.25" outlineLevelCol="6"/>
  <cols>
    <col min="1" max="1" width="20.25" style="387" hidden="1" customWidth="1"/>
    <col min="2" max="2" width="40.125" style="387" customWidth="1"/>
    <col min="3" max="3" width="35" style="412" customWidth="1"/>
    <col min="4" max="4" width="9" style="413" hidden="1" customWidth="1"/>
    <col min="5" max="6" width="9" style="385"/>
    <col min="7" max="7" width="11.5" style="385"/>
    <col min="8" max="9" width="9" style="385"/>
    <col min="10" max="10" width="20.125" style="385" customWidth="1"/>
    <col min="11" max="16384" width="9" style="385"/>
  </cols>
  <sheetData>
    <row r="1" s="382" customFormat="1" ht="24" customHeight="1" spans="2:4">
      <c r="B1" s="382" t="s">
        <v>418</v>
      </c>
      <c r="C1" s="414"/>
      <c r="D1" s="413"/>
    </row>
    <row r="2" s="383" customFormat="1" ht="60" customHeight="1" spans="2:4">
      <c r="B2" s="415" t="s">
        <v>419</v>
      </c>
      <c r="C2" s="415"/>
      <c r="D2" s="413"/>
    </row>
    <row r="3" s="384" customFormat="1" ht="27" customHeight="1" spans="1:4">
      <c r="A3" s="392"/>
      <c r="B3" s="393" t="s">
        <v>2</v>
      </c>
      <c r="C3" s="416"/>
      <c r="D3" s="413"/>
    </row>
    <row r="4" s="385" customFormat="1" ht="30" customHeight="1" spans="1:7">
      <c r="A4" s="395" t="s">
        <v>420</v>
      </c>
      <c r="B4" s="395" t="s">
        <v>421</v>
      </c>
      <c r="C4" s="396" t="s">
        <v>422</v>
      </c>
      <c r="D4" s="413" t="s">
        <v>423</v>
      </c>
      <c r="E4" s="417"/>
      <c r="F4" s="398"/>
      <c r="G4" s="398"/>
    </row>
    <row r="5" s="385" customFormat="1" ht="24" customHeight="1" spans="1:7">
      <c r="A5" s="399"/>
      <c r="B5" s="400" t="s">
        <v>424</v>
      </c>
      <c r="C5" s="401">
        <f>C6+C11+C22+C30+C37+C41+C44+C48+C53+C59+C63+C68+C71+C78+C81</f>
        <v>245291</v>
      </c>
      <c r="D5" s="413"/>
      <c r="E5" s="418"/>
      <c r="F5" s="418"/>
      <c r="G5" s="402"/>
    </row>
    <row r="6" s="385" customFormat="1" ht="24" customHeight="1" spans="1:7">
      <c r="A6" s="403">
        <v>501</v>
      </c>
      <c r="B6" s="404" t="s">
        <v>425</v>
      </c>
      <c r="C6" s="401">
        <f>SUM(C7:C10)</f>
        <v>31206</v>
      </c>
      <c r="D6" s="413"/>
      <c r="E6" s="418"/>
      <c r="F6" s="418"/>
      <c r="G6" s="402"/>
    </row>
    <row r="7" s="385" customFormat="1" ht="24" customHeight="1" spans="1:7">
      <c r="A7" s="399">
        <v>50101</v>
      </c>
      <c r="B7" s="405" t="s">
        <v>426</v>
      </c>
      <c r="C7" s="406">
        <v>20056</v>
      </c>
      <c r="D7" s="413">
        <v>643</v>
      </c>
      <c r="E7" s="418"/>
      <c r="F7" s="418"/>
      <c r="G7" s="402"/>
    </row>
    <row r="8" s="385" customFormat="1" ht="24" customHeight="1" spans="1:7">
      <c r="A8" s="399">
        <v>50102</v>
      </c>
      <c r="B8" s="407" t="s">
        <v>427</v>
      </c>
      <c r="C8" s="406">
        <v>4979</v>
      </c>
      <c r="D8" s="413">
        <v>120</v>
      </c>
      <c r="E8" s="418"/>
      <c r="F8" s="418"/>
      <c r="G8" s="402"/>
    </row>
    <row r="9" s="385" customFormat="1" ht="24" customHeight="1" spans="1:7">
      <c r="A9" s="399">
        <v>50103</v>
      </c>
      <c r="B9" s="407" t="s">
        <v>428</v>
      </c>
      <c r="C9" s="406">
        <v>2269</v>
      </c>
      <c r="D9" s="413">
        <v>74</v>
      </c>
      <c r="E9" s="418"/>
      <c r="F9" s="418"/>
      <c r="G9" s="402"/>
    </row>
    <row r="10" s="385" customFormat="1" ht="24" customHeight="1" spans="1:7">
      <c r="A10" s="399">
        <v>50199</v>
      </c>
      <c r="B10" s="407" t="s">
        <v>429</v>
      </c>
      <c r="C10" s="406">
        <v>3902</v>
      </c>
      <c r="D10" s="413"/>
      <c r="E10" s="418"/>
      <c r="F10" s="418"/>
      <c r="G10" s="402"/>
    </row>
    <row r="11" s="385" customFormat="1" ht="24" customHeight="1" spans="1:7">
      <c r="A11" s="403">
        <v>502</v>
      </c>
      <c r="B11" s="404" t="s">
        <v>430</v>
      </c>
      <c r="C11" s="401">
        <f>SUM(C12:C21)</f>
        <v>60453</v>
      </c>
      <c r="D11" s="413"/>
      <c r="E11" s="418"/>
      <c r="F11" s="418"/>
      <c r="G11" s="402"/>
    </row>
    <row r="12" s="385" customFormat="1" ht="24" customHeight="1" spans="1:7">
      <c r="A12" s="399">
        <v>50201</v>
      </c>
      <c r="B12" s="408" t="s">
        <v>431</v>
      </c>
      <c r="C12" s="406">
        <v>4413</v>
      </c>
      <c r="D12" s="413">
        <v>374</v>
      </c>
      <c r="E12" s="418"/>
      <c r="F12" s="418"/>
      <c r="G12" s="402"/>
    </row>
    <row r="13" s="385" customFormat="1" ht="24" customHeight="1" spans="1:7">
      <c r="A13" s="399">
        <v>50202</v>
      </c>
      <c r="B13" s="408" t="s">
        <v>432</v>
      </c>
      <c r="C13" s="406">
        <v>187</v>
      </c>
      <c r="D13" s="413">
        <v>5</v>
      </c>
      <c r="E13" s="418"/>
      <c r="F13" s="418"/>
      <c r="G13" s="402"/>
    </row>
    <row r="14" s="385" customFormat="1" ht="24" customHeight="1" spans="1:7">
      <c r="A14" s="399">
        <v>50203</v>
      </c>
      <c r="B14" s="409" t="s">
        <v>433</v>
      </c>
      <c r="C14" s="406">
        <v>73</v>
      </c>
      <c r="D14" s="413">
        <v>4</v>
      </c>
      <c r="E14" s="418"/>
      <c r="F14" s="418"/>
      <c r="G14" s="402"/>
    </row>
    <row r="15" s="385" customFormat="1" ht="24" customHeight="1" spans="1:7">
      <c r="A15" s="399">
        <v>50204</v>
      </c>
      <c r="B15" s="409" t="s">
        <v>434</v>
      </c>
      <c r="C15" s="406"/>
      <c r="D15" s="413"/>
      <c r="E15" s="418"/>
      <c r="F15" s="418"/>
      <c r="G15" s="402"/>
    </row>
    <row r="16" s="385" customFormat="1" ht="24" customHeight="1" spans="1:7">
      <c r="A16" s="399">
        <v>50205</v>
      </c>
      <c r="B16" s="408" t="s">
        <v>435</v>
      </c>
      <c r="C16" s="406">
        <v>1023</v>
      </c>
      <c r="D16" s="413"/>
      <c r="E16" s="418"/>
      <c r="F16" s="418"/>
      <c r="G16" s="402"/>
    </row>
    <row r="17" s="385" customFormat="1" ht="24" customHeight="1" spans="1:7">
      <c r="A17" s="399">
        <v>50206</v>
      </c>
      <c r="B17" s="408" t="s">
        <v>436</v>
      </c>
      <c r="C17" s="406">
        <v>234</v>
      </c>
      <c r="D17" s="413">
        <v>12</v>
      </c>
      <c r="E17" s="418"/>
      <c r="F17" s="418"/>
      <c r="G17" s="402"/>
    </row>
    <row r="18" s="385" customFormat="1" ht="24" customHeight="1" spans="1:7">
      <c r="A18" s="399">
        <v>50207</v>
      </c>
      <c r="B18" s="408" t="s">
        <v>437</v>
      </c>
      <c r="C18" s="406">
        <v>6</v>
      </c>
      <c r="D18" s="413"/>
      <c r="E18" s="418"/>
      <c r="F18" s="418"/>
      <c r="G18" s="402"/>
    </row>
    <row r="19" s="385" customFormat="1" ht="24" customHeight="1" spans="1:7">
      <c r="A19" s="399">
        <v>50208</v>
      </c>
      <c r="B19" s="409" t="s">
        <v>438</v>
      </c>
      <c r="C19" s="406">
        <v>666</v>
      </c>
      <c r="D19" s="413">
        <v>10</v>
      </c>
      <c r="E19" s="418"/>
      <c r="F19" s="418"/>
      <c r="G19" s="402"/>
    </row>
    <row r="20" s="385" customFormat="1" ht="24" customHeight="1" spans="1:7">
      <c r="A20" s="399">
        <v>50209</v>
      </c>
      <c r="B20" s="408" t="s">
        <v>439</v>
      </c>
      <c r="C20" s="406">
        <v>58</v>
      </c>
      <c r="D20" s="413"/>
      <c r="E20" s="418"/>
      <c r="F20" s="418"/>
      <c r="G20" s="402"/>
    </row>
    <row r="21" s="385" customFormat="1" ht="24" customHeight="1" spans="1:7">
      <c r="A21" s="399">
        <v>50299</v>
      </c>
      <c r="B21" s="408" t="s">
        <v>440</v>
      </c>
      <c r="C21" s="406">
        <v>53793</v>
      </c>
      <c r="D21" s="413">
        <v>786</v>
      </c>
      <c r="E21" s="418"/>
      <c r="F21" s="418"/>
      <c r="G21" s="402"/>
    </row>
    <row r="22" s="385" customFormat="1" ht="24" customHeight="1" spans="1:7">
      <c r="A22" s="403">
        <v>503</v>
      </c>
      <c r="B22" s="404" t="s">
        <v>441</v>
      </c>
      <c r="C22" s="401">
        <f>SUM(C23:C29)</f>
        <v>4888</v>
      </c>
      <c r="D22" s="413">
        <v>0</v>
      </c>
      <c r="E22" s="418"/>
      <c r="F22" s="418"/>
      <c r="G22" s="402"/>
    </row>
    <row r="23" s="385" customFormat="1" ht="24" customHeight="1" spans="1:7">
      <c r="A23" s="399">
        <v>50301</v>
      </c>
      <c r="B23" s="408" t="s">
        <v>442</v>
      </c>
      <c r="C23" s="406">
        <v>767</v>
      </c>
      <c r="D23" s="413"/>
      <c r="E23" s="418"/>
      <c r="F23" s="418"/>
      <c r="G23" s="402"/>
    </row>
    <row r="24" s="385" customFormat="1" ht="24" customHeight="1" spans="1:7">
      <c r="A24" s="399">
        <v>50302</v>
      </c>
      <c r="B24" s="409" t="s">
        <v>443</v>
      </c>
      <c r="C24" s="406">
        <v>3062</v>
      </c>
      <c r="D24" s="413"/>
      <c r="E24" s="418"/>
      <c r="F24" s="418"/>
      <c r="G24" s="402"/>
    </row>
    <row r="25" s="385" customFormat="1" ht="24" customHeight="1" spans="1:7">
      <c r="A25" s="399">
        <v>50303</v>
      </c>
      <c r="B25" s="408" t="s">
        <v>444</v>
      </c>
      <c r="C25" s="406">
        <v>95</v>
      </c>
      <c r="D25" s="413"/>
      <c r="E25" s="418"/>
      <c r="F25" s="418"/>
      <c r="G25" s="402"/>
    </row>
    <row r="26" s="385" customFormat="1" ht="24" customHeight="1" spans="1:7">
      <c r="A26" s="399">
        <v>50304</v>
      </c>
      <c r="B26" s="408" t="s">
        <v>445</v>
      </c>
      <c r="C26" s="406"/>
      <c r="D26" s="413"/>
      <c r="E26" s="418"/>
      <c r="F26" s="418"/>
      <c r="G26" s="402"/>
    </row>
    <row r="27" s="385" customFormat="1" ht="24" customHeight="1" spans="1:7">
      <c r="A27" s="399">
        <v>50305</v>
      </c>
      <c r="B27" s="408" t="s">
        <v>446</v>
      </c>
      <c r="C27" s="406"/>
      <c r="D27" s="413"/>
      <c r="E27" s="418"/>
      <c r="F27" s="418"/>
      <c r="G27" s="402"/>
    </row>
    <row r="28" s="385" customFormat="1" ht="24" customHeight="1" spans="1:7">
      <c r="A28" s="399">
        <v>50306</v>
      </c>
      <c r="B28" s="408" t="s">
        <v>447</v>
      </c>
      <c r="C28" s="406"/>
      <c r="D28" s="413"/>
      <c r="E28" s="418"/>
      <c r="F28" s="418"/>
      <c r="G28" s="402"/>
    </row>
    <row r="29" s="385" customFormat="1" ht="24" customHeight="1" spans="1:7">
      <c r="A29" s="399">
        <v>50399</v>
      </c>
      <c r="B29" s="408" t="s">
        <v>448</v>
      </c>
      <c r="C29" s="406">
        <v>964</v>
      </c>
      <c r="D29" s="413"/>
      <c r="E29" s="418"/>
      <c r="F29" s="418"/>
      <c r="G29" s="402"/>
    </row>
    <row r="30" s="385" customFormat="1" ht="24" customHeight="1" spans="1:7">
      <c r="A30" s="403">
        <v>504</v>
      </c>
      <c r="B30" s="404" t="s">
        <v>449</v>
      </c>
      <c r="C30" s="401">
        <f>SUM(C31:C36)</f>
        <v>0</v>
      </c>
      <c r="D30" s="413">
        <v>0</v>
      </c>
      <c r="E30" s="418"/>
      <c r="F30" s="418"/>
      <c r="G30" s="402"/>
    </row>
    <row r="31" s="385" customFormat="1" ht="24" customHeight="1" spans="1:7">
      <c r="A31" s="399">
        <v>50401</v>
      </c>
      <c r="B31" s="408" t="s">
        <v>442</v>
      </c>
      <c r="C31" s="406"/>
      <c r="D31" s="413"/>
      <c r="E31" s="418"/>
      <c r="F31" s="418"/>
      <c r="G31" s="402"/>
    </row>
    <row r="32" s="385" customFormat="1" ht="24" customHeight="1" spans="1:7">
      <c r="A32" s="399">
        <v>50402</v>
      </c>
      <c r="B32" s="409" t="s">
        <v>443</v>
      </c>
      <c r="C32" s="406"/>
      <c r="D32" s="413"/>
      <c r="E32" s="418"/>
      <c r="F32" s="418"/>
      <c r="G32" s="402"/>
    </row>
    <row r="33" s="385" customFormat="1" ht="24" customHeight="1" spans="1:7">
      <c r="A33" s="399">
        <v>50403</v>
      </c>
      <c r="B33" s="408" t="s">
        <v>444</v>
      </c>
      <c r="C33" s="406"/>
      <c r="D33" s="413"/>
      <c r="E33" s="418"/>
      <c r="F33" s="418"/>
      <c r="G33" s="402"/>
    </row>
    <row r="34" s="385" customFormat="1" ht="24" customHeight="1" spans="1:7">
      <c r="A34" s="399">
        <v>50404</v>
      </c>
      <c r="B34" s="408" t="s">
        <v>446</v>
      </c>
      <c r="C34" s="406"/>
      <c r="D34" s="413"/>
      <c r="E34" s="418"/>
      <c r="F34" s="418"/>
      <c r="G34" s="402"/>
    </row>
    <row r="35" s="385" customFormat="1" ht="24" customHeight="1" spans="1:7">
      <c r="A35" s="399">
        <v>50405</v>
      </c>
      <c r="B35" s="408" t="s">
        <v>447</v>
      </c>
      <c r="C35" s="406"/>
      <c r="D35" s="413"/>
      <c r="E35" s="418"/>
      <c r="F35" s="418"/>
      <c r="G35" s="402"/>
    </row>
    <row r="36" s="385" customFormat="1" ht="24" customHeight="1" spans="1:4">
      <c r="A36" s="399">
        <v>50499</v>
      </c>
      <c r="B36" s="408" t="s">
        <v>448</v>
      </c>
      <c r="C36" s="406"/>
      <c r="D36" s="413"/>
    </row>
    <row r="37" s="386" customFormat="1" ht="24" customHeight="1" spans="1:4">
      <c r="A37" s="403">
        <v>505</v>
      </c>
      <c r="B37" s="404" t="s">
        <v>450</v>
      </c>
      <c r="C37" s="401">
        <f>SUM(C38:C40)</f>
        <v>86306</v>
      </c>
      <c r="D37" s="413"/>
    </row>
    <row r="38" ht="24" customHeight="1" spans="1:4">
      <c r="A38" s="399">
        <v>50501</v>
      </c>
      <c r="B38" s="409" t="s">
        <v>451</v>
      </c>
      <c r="C38" s="406">
        <v>74598</v>
      </c>
      <c r="D38" s="413">
        <v>564</v>
      </c>
    </row>
    <row r="39" s="411" customFormat="1" ht="19.15" customHeight="1" spans="1:4">
      <c r="A39" s="399">
        <v>50502</v>
      </c>
      <c r="B39" s="409" t="s">
        <v>452</v>
      </c>
      <c r="C39" s="406">
        <v>11708</v>
      </c>
      <c r="D39" s="413">
        <v>4514</v>
      </c>
    </row>
    <row r="40" s="411" customFormat="1" ht="19.15" customHeight="1" spans="1:4">
      <c r="A40" s="399">
        <v>50599</v>
      </c>
      <c r="B40" s="409" t="s">
        <v>453</v>
      </c>
      <c r="C40" s="406"/>
      <c r="D40" s="413"/>
    </row>
    <row r="41" s="411" customFormat="1" ht="19.15" customHeight="1" spans="1:4">
      <c r="A41" s="403">
        <v>506</v>
      </c>
      <c r="B41" s="404" t="s">
        <v>454</v>
      </c>
      <c r="C41" s="401">
        <f>SUM(C42:C43)</f>
        <v>3462</v>
      </c>
      <c r="D41" s="413">
        <v>0</v>
      </c>
    </row>
    <row r="42" s="411" customFormat="1" ht="19.15" customHeight="1" spans="1:4">
      <c r="A42" s="399">
        <v>50601</v>
      </c>
      <c r="B42" s="409" t="s">
        <v>455</v>
      </c>
      <c r="C42" s="406">
        <v>3335</v>
      </c>
      <c r="D42" s="413"/>
    </row>
    <row r="43" s="411" customFormat="1" ht="19.15" customHeight="1" spans="1:4">
      <c r="A43" s="399">
        <v>50602</v>
      </c>
      <c r="B43" s="409" t="s">
        <v>456</v>
      </c>
      <c r="C43" s="406">
        <v>127</v>
      </c>
      <c r="D43" s="413"/>
    </row>
    <row r="44" s="411" customFormat="1" ht="19.15" customHeight="1" spans="1:4">
      <c r="A44" s="403">
        <v>507</v>
      </c>
      <c r="B44" s="404" t="s">
        <v>457</v>
      </c>
      <c r="C44" s="401">
        <f>SUM(C45:C47)</f>
        <v>1011</v>
      </c>
      <c r="D44" s="413">
        <v>0</v>
      </c>
    </row>
    <row r="45" s="411" customFormat="1" ht="19.15" customHeight="1" spans="1:4">
      <c r="A45" s="399">
        <v>50701</v>
      </c>
      <c r="B45" s="409" t="s">
        <v>458</v>
      </c>
      <c r="C45" s="406"/>
      <c r="D45" s="413"/>
    </row>
    <row r="46" s="411" customFormat="1" ht="19.15" customHeight="1" spans="1:4">
      <c r="A46" s="399">
        <v>50702</v>
      </c>
      <c r="B46" s="409" t="s">
        <v>459</v>
      </c>
      <c r="C46" s="406"/>
      <c r="D46" s="413"/>
    </row>
    <row r="47" s="411" customFormat="1" ht="19.15" customHeight="1" spans="1:4">
      <c r="A47" s="399">
        <v>50799</v>
      </c>
      <c r="B47" s="409" t="s">
        <v>460</v>
      </c>
      <c r="C47" s="406">
        <v>1011</v>
      </c>
      <c r="D47" s="413"/>
    </row>
    <row r="48" s="411" customFormat="1" ht="19.15" customHeight="1" spans="1:4">
      <c r="A48" s="403">
        <v>508</v>
      </c>
      <c r="B48" s="404" t="s">
        <v>461</v>
      </c>
      <c r="C48" s="401">
        <f>SUM(C49:C52)</f>
        <v>0</v>
      </c>
      <c r="D48" s="413">
        <v>0</v>
      </c>
    </row>
    <row r="49" ht="24" customHeight="1" spans="1:3">
      <c r="A49" s="399">
        <v>50803</v>
      </c>
      <c r="B49" s="408" t="s">
        <v>462</v>
      </c>
      <c r="C49" s="406"/>
    </row>
    <row r="50" ht="24" customHeight="1" spans="1:3">
      <c r="A50" s="399">
        <v>50804</v>
      </c>
      <c r="B50" s="408" t="s">
        <v>463</v>
      </c>
      <c r="C50" s="406"/>
    </row>
    <row r="51" ht="24" customHeight="1" spans="1:3">
      <c r="A51" s="399">
        <v>50805</v>
      </c>
      <c r="B51" s="408" t="s">
        <v>464</v>
      </c>
      <c r="C51" s="406"/>
    </row>
    <row r="52" ht="24" customHeight="1" spans="1:3">
      <c r="A52" s="399">
        <v>50899</v>
      </c>
      <c r="B52" s="408" t="s">
        <v>465</v>
      </c>
      <c r="C52" s="406"/>
    </row>
    <row r="53" ht="24" customHeight="1" spans="1:3">
      <c r="A53" s="403">
        <v>509</v>
      </c>
      <c r="B53" s="404" t="s">
        <v>466</v>
      </c>
      <c r="C53" s="401">
        <f>SUM(C54:C58)</f>
        <v>42115</v>
      </c>
    </row>
    <row r="54" ht="24" customHeight="1" spans="1:4">
      <c r="A54" s="399">
        <v>50901</v>
      </c>
      <c r="B54" s="409" t="s">
        <v>467</v>
      </c>
      <c r="C54" s="406">
        <v>27245</v>
      </c>
      <c r="D54" s="413">
        <v>999</v>
      </c>
    </row>
    <row r="55" ht="24" customHeight="1" spans="1:3">
      <c r="A55" s="399">
        <v>50902</v>
      </c>
      <c r="B55" s="409" t="s">
        <v>468</v>
      </c>
      <c r="C55" s="406">
        <v>417</v>
      </c>
    </row>
    <row r="56" ht="24" customHeight="1" spans="1:3">
      <c r="A56" s="399">
        <v>50903</v>
      </c>
      <c r="B56" s="408" t="s">
        <v>469</v>
      </c>
      <c r="C56" s="406"/>
    </row>
    <row r="57" ht="24" customHeight="1" spans="1:4">
      <c r="A57" s="399">
        <v>50904</v>
      </c>
      <c r="B57" s="408" t="s">
        <v>470</v>
      </c>
      <c r="C57" s="406">
        <v>504</v>
      </c>
      <c r="D57" s="413">
        <v>0</v>
      </c>
    </row>
    <row r="58" ht="24" customHeight="1" spans="1:4">
      <c r="A58" s="399">
        <v>50999</v>
      </c>
      <c r="B58" s="408" t="s">
        <v>471</v>
      </c>
      <c r="C58" s="406">
        <v>13949</v>
      </c>
      <c r="D58" s="413">
        <v>75</v>
      </c>
    </row>
    <row r="59" ht="24" customHeight="1" spans="1:4">
      <c r="A59" s="403">
        <v>510</v>
      </c>
      <c r="B59" s="404" t="s">
        <v>472</v>
      </c>
      <c r="C59" s="401">
        <f>SUM(C60:C62)</f>
        <v>4910</v>
      </c>
      <c r="D59" s="413">
        <v>0</v>
      </c>
    </row>
    <row r="60" ht="24" customHeight="1" spans="1:4">
      <c r="A60" s="399">
        <v>51002</v>
      </c>
      <c r="B60" s="409" t="s">
        <v>473</v>
      </c>
      <c r="C60" s="406">
        <v>4910</v>
      </c>
      <c r="D60" s="419">
        <v>0</v>
      </c>
    </row>
    <row r="61" ht="24" customHeight="1" spans="1:3">
      <c r="A61" s="399">
        <v>51003</v>
      </c>
      <c r="B61" s="409" t="s">
        <v>474</v>
      </c>
      <c r="C61" s="406"/>
    </row>
    <row r="62" ht="24" customHeight="1" spans="1:3">
      <c r="A62" s="399">
        <v>51004</v>
      </c>
      <c r="B62" s="408" t="s">
        <v>475</v>
      </c>
      <c r="C62" s="406">
        <v>0</v>
      </c>
    </row>
    <row r="63" ht="24" customHeight="1" spans="1:3">
      <c r="A63" s="403">
        <v>511</v>
      </c>
      <c r="B63" s="404" t="s">
        <v>476</v>
      </c>
      <c r="C63" s="401">
        <f>SUM(C64:C67)</f>
        <v>5389</v>
      </c>
    </row>
    <row r="64" ht="24" customHeight="1" spans="1:3">
      <c r="A64" s="399">
        <v>51101</v>
      </c>
      <c r="B64" s="409" t="s">
        <v>477</v>
      </c>
      <c r="C64" s="406">
        <v>5388</v>
      </c>
    </row>
    <row r="65" ht="24" customHeight="1" spans="1:4">
      <c r="A65" s="399">
        <v>51102</v>
      </c>
      <c r="B65" s="409" t="s">
        <v>478</v>
      </c>
      <c r="C65" s="406"/>
      <c r="D65" s="413">
        <v>0</v>
      </c>
    </row>
    <row r="66" ht="24" customHeight="1" spans="1:3">
      <c r="A66" s="399">
        <v>51103</v>
      </c>
      <c r="B66" s="408" t="s">
        <v>479</v>
      </c>
      <c r="C66" s="406">
        <v>1</v>
      </c>
    </row>
    <row r="67" ht="24" customHeight="1" spans="1:3">
      <c r="A67" s="399">
        <v>51104</v>
      </c>
      <c r="B67" s="408" t="s">
        <v>480</v>
      </c>
      <c r="C67" s="406"/>
    </row>
    <row r="68" ht="24" customHeight="1" spans="1:3">
      <c r="A68" s="403">
        <v>512</v>
      </c>
      <c r="B68" s="404" t="s">
        <v>481</v>
      </c>
      <c r="C68" s="401">
        <f>SUM(C69:C70)</f>
        <v>0</v>
      </c>
    </row>
    <row r="69" ht="24" customHeight="1" spans="1:3">
      <c r="A69" s="399">
        <v>51201</v>
      </c>
      <c r="B69" s="408" t="s">
        <v>482</v>
      </c>
      <c r="C69" s="406"/>
    </row>
    <row r="70" ht="24" customHeight="1" spans="1:3">
      <c r="A70" s="399">
        <v>51202</v>
      </c>
      <c r="B70" s="408" t="s">
        <v>483</v>
      </c>
      <c r="C70" s="406"/>
    </row>
    <row r="71" ht="24" customHeight="1" spans="1:3">
      <c r="A71" s="403">
        <v>513</v>
      </c>
      <c r="B71" s="404" t="s">
        <v>484</v>
      </c>
      <c r="C71" s="401">
        <f>SUM(C72:C77)</f>
        <v>0</v>
      </c>
    </row>
    <row r="72" ht="24" customHeight="1" spans="1:3">
      <c r="A72" s="399">
        <v>51301</v>
      </c>
      <c r="B72" s="410" t="s">
        <v>485</v>
      </c>
      <c r="C72" s="406"/>
    </row>
    <row r="73" ht="24" customHeight="1" spans="1:4">
      <c r="A73" s="399">
        <v>51303</v>
      </c>
      <c r="B73" s="408" t="s">
        <v>486</v>
      </c>
      <c r="C73" s="406"/>
      <c r="D73" s="413">
        <v>0</v>
      </c>
    </row>
    <row r="74" ht="24" customHeight="1" spans="1:3">
      <c r="A74" s="399">
        <v>51304</v>
      </c>
      <c r="B74" s="408" t="s">
        <v>487</v>
      </c>
      <c r="C74" s="406"/>
    </row>
    <row r="75" ht="24" customHeight="1" spans="1:3">
      <c r="A75" s="399">
        <v>50105</v>
      </c>
      <c r="B75" s="408" t="s">
        <v>488</v>
      </c>
      <c r="C75" s="406"/>
    </row>
    <row r="76" ht="24" customHeight="1" spans="1:4">
      <c r="A76" s="399">
        <v>51306</v>
      </c>
      <c r="B76" s="408" t="s">
        <v>489</v>
      </c>
      <c r="C76" s="406"/>
      <c r="D76" s="413">
        <v>0</v>
      </c>
    </row>
    <row r="77" ht="24" customHeight="1" spans="1:3">
      <c r="A77" s="399">
        <v>51307</v>
      </c>
      <c r="B77" s="408" t="s">
        <v>490</v>
      </c>
      <c r="C77" s="406"/>
    </row>
    <row r="78" ht="24" customHeight="1" spans="1:3">
      <c r="A78" s="403">
        <v>514</v>
      </c>
      <c r="B78" s="404" t="s">
        <v>491</v>
      </c>
      <c r="C78" s="401">
        <f>SUM(C79:C80)</f>
        <v>2600</v>
      </c>
    </row>
    <row r="79" ht="24" customHeight="1" spans="1:3">
      <c r="A79" s="399">
        <v>51401</v>
      </c>
      <c r="B79" s="409" t="s">
        <v>492</v>
      </c>
      <c r="C79" s="406">
        <v>2600</v>
      </c>
    </row>
    <row r="80" ht="24" customHeight="1" spans="1:3">
      <c r="A80" s="399">
        <v>51402</v>
      </c>
      <c r="B80" s="409" t="s">
        <v>493</v>
      </c>
      <c r="C80" s="406"/>
    </row>
    <row r="81" ht="24" customHeight="1" spans="1:3">
      <c r="A81" s="403">
        <v>599</v>
      </c>
      <c r="B81" s="404" t="s">
        <v>494</v>
      </c>
      <c r="C81" s="401">
        <f>SUM(C82:C86)</f>
        <v>2951</v>
      </c>
    </row>
    <row r="82" ht="24" customHeight="1" spans="1:3">
      <c r="A82" s="399">
        <v>59907</v>
      </c>
      <c r="B82" s="409" t="s">
        <v>495</v>
      </c>
      <c r="C82" s="406"/>
    </row>
    <row r="83" ht="24" customHeight="1" spans="1:3">
      <c r="A83" s="399">
        <v>59908</v>
      </c>
      <c r="B83" s="408" t="s">
        <v>496</v>
      </c>
      <c r="C83" s="406"/>
    </row>
    <row r="84" ht="24" customHeight="1" spans="1:3">
      <c r="A84" s="399">
        <v>59909</v>
      </c>
      <c r="B84" s="408" t="s">
        <v>497</v>
      </c>
      <c r="C84" s="406"/>
    </row>
    <row r="85" ht="24" customHeight="1" spans="1:3">
      <c r="A85" s="399">
        <v>59910</v>
      </c>
      <c r="B85" s="408" t="s">
        <v>498</v>
      </c>
      <c r="C85" s="406"/>
    </row>
    <row r="86" ht="24" customHeight="1" spans="1:3">
      <c r="A86" s="399">
        <v>59999</v>
      </c>
      <c r="B86" s="408" t="s">
        <v>499</v>
      </c>
      <c r="C86" s="406">
        <v>2951</v>
      </c>
    </row>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row r="105" ht="24" customHeight="1"/>
    <row r="106" ht="24" customHeight="1"/>
    <row r="107" ht="24" customHeight="1"/>
    <row r="108" ht="24" customHeight="1"/>
    <row r="109" ht="24" customHeight="1"/>
    <row r="110" ht="24" customHeight="1"/>
    <row r="111" ht="24" customHeight="1"/>
    <row r="112" ht="24" customHeight="1"/>
    <row r="113" ht="24" customHeight="1"/>
    <row r="114" ht="24" customHeight="1"/>
    <row r="115" ht="24" customHeight="1"/>
    <row r="116" ht="24" customHeight="1"/>
    <row r="117" ht="24" customHeight="1"/>
    <row r="118" ht="24" customHeight="1"/>
    <row r="119" ht="24" customHeight="1"/>
    <row r="120" ht="24" customHeight="1"/>
    <row r="121" ht="24" customHeight="1"/>
    <row r="122" ht="24" customHeight="1"/>
    <row r="123" ht="24" customHeight="1"/>
  </sheetData>
  <mergeCells count="1">
    <mergeCell ref="B2:C2"/>
  </mergeCells>
  <printOptions horizontalCentered="1"/>
  <pageMargins left="0.590277777777778" right="0.590277777777778" top="0.786805555555556" bottom="0.786805555555556" header="0.5" footer="0.5"/>
  <pageSetup paperSize="9" orientation="portrait"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sheetPr>
  <dimension ref="A1:E96"/>
  <sheetViews>
    <sheetView showGridLines="0" showZeros="0" topLeftCell="B1" workbookViewId="0">
      <selection activeCell="E14" sqref="E14"/>
    </sheetView>
  </sheetViews>
  <sheetFormatPr defaultColWidth="9" defaultRowHeight="20.25" outlineLevelCol="4"/>
  <cols>
    <col min="1" max="1" width="9" style="385" hidden="1" customWidth="1"/>
    <col min="2" max="2" width="48.25" style="387" customWidth="1"/>
    <col min="3" max="3" width="30.5" style="387" customWidth="1"/>
    <col min="4" max="4" width="19" style="388" customWidth="1"/>
    <col min="5" max="5" width="11.5" style="385"/>
    <col min="6" max="7" width="9" style="385"/>
    <col min="8" max="8" width="20.125" style="385" customWidth="1"/>
    <col min="9" max="16384" width="9" style="385"/>
  </cols>
  <sheetData>
    <row r="1" s="382" customFormat="1" ht="24" customHeight="1" spans="2:4">
      <c r="B1" s="382" t="s">
        <v>500</v>
      </c>
      <c r="D1" s="389"/>
    </row>
    <row r="2" s="383" customFormat="1" ht="60" customHeight="1" spans="2:4">
      <c r="B2" s="390" t="s">
        <v>501</v>
      </c>
      <c r="C2" s="390"/>
      <c r="D2" s="391"/>
    </row>
    <row r="3" s="384" customFormat="1" ht="27" customHeight="1" spans="2:4">
      <c r="B3" s="392"/>
      <c r="C3" s="393" t="s">
        <v>2</v>
      </c>
      <c r="D3" s="394"/>
    </row>
    <row r="4" s="385" customFormat="1" ht="30" customHeight="1" spans="1:5">
      <c r="A4" s="395" t="s">
        <v>420</v>
      </c>
      <c r="B4" s="395" t="s">
        <v>421</v>
      </c>
      <c r="C4" s="396" t="s">
        <v>422</v>
      </c>
      <c r="D4" s="397"/>
      <c r="E4" s="398"/>
    </row>
    <row r="5" s="385" customFormat="1" ht="24" customHeight="1" spans="1:5">
      <c r="A5" s="399"/>
      <c r="B5" s="400" t="s">
        <v>424</v>
      </c>
      <c r="C5" s="401">
        <f>C6+C11+C22+C30+C37+C41+C44+C48+C53+C59+C63+C68+C71+C78+C81</f>
        <v>123405</v>
      </c>
      <c r="D5" s="397"/>
      <c r="E5" s="402"/>
    </row>
    <row r="6" s="385" customFormat="1" ht="24" customHeight="1" spans="1:5">
      <c r="A6" s="403">
        <v>501</v>
      </c>
      <c r="B6" s="404" t="s">
        <v>425</v>
      </c>
      <c r="C6" s="401">
        <f>SUM(C7:C10)</f>
        <v>31206</v>
      </c>
      <c r="D6" s="397"/>
      <c r="E6" s="402"/>
    </row>
    <row r="7" s="385" customFormat="1" ht="24" customHeight="1" spans="1:5">
      <c r="A7" s="399">
        <v>50101</v>
      </c>
      <c r="B7" s="405" t="s">
        <v>426</v>
      </c>
      <c r="C7" s="406">
        <v>20056</v>
      </c>
      <c r="D7" s="397"/>
      <c r="E7" s="402"/>
    </row>
    <row r="8" s="385" customFormat="1" ht="24" customHeight="1" spans="1:5">
      <c r="A8" s="399">
        <v>50102</v>
      </c>
      <c r="B8" s="407" t="s">
        <v>427</v>
      </c>
      <c r="C8" s="406">
        <v>4979</v>
      </c>
      <c r="D8" s="397"/>
      <c r="E8" s="402"/>
    </row>
    <row r="9" s="385" customFormat="1" ht="24" customHeight="1" spans="1:5">
      <c r="A9" s="399">
        <v>50103</v>
      </c>
      <c r="B9" s="407" t="s">
        <v>428</v>
      </c>
      <c r="C9" s="406">
        <v>2269</v>
      </c>
      <c r="D9" s="397"/>
      <c r="E9" s="402"/>
    </row>
    <row r="10" s="385" customFormat="1" ht="24" customHeight="1" spans="1:5">
      <c r="A10" s="399">
        <v>50199</v>
      </c>
      <c r="B10" s="407" t="s">
        <v>429</v>
      </c>
      <c r="C10" s="406">
        <v>3902</v>
      </c>
      <c r="D10" s="397"/>
      <c r="E10" s="402"/>
    </row>
    <row r="11" s="385" customFormat="1" ht="24" customHeight="1" spans="1:5">
      <c r="A11" s="403">
        <v>502</v>
      </c>
      <c r="B11" s="404" t="s">
        <v>430</v>
      </c>
      <c r="C11" s="401">
        <f>SUM(C12:C21)</f>
        <v>7029</v>
      </c>
      <c r="D11" s="388"/>
      <c r="E11" s="402"/>
    </row>
    <row r="12" s="386" customFormat="1" ht="24" customHeight="1" spans="1:5">
      <c r="A12" s="399">
        <v>50201</v>
      </c>
      <c r="B12" s="408" t="s">
        <v>431</v>
      </c>
      <c r="C12" s="406">
        <v>4265</v>
      </c>
      <c r="D12" s="388"/>
      <c r="E12" s="402"/>
    </row>
    <row r="13" s="386" customFormat="1" ht="24" customHeight="1" spans="1:5">
      <c r="A13" s="399">
        <v>50202</v>
      </c>
      <c r="B13" s="408" t="s">
        <v>432</v>
      </c>
      <c r="C13" s="406">
        <v>90</v>
      </c>
      <c r="D13" s="388"/>
      <c r="E13" s="402"/>
    </row>
    <row r="14" ht="24" customHeight="1" spans="1:5">
      <c r="A14" s="399">
        <v>50203</v>
      </c>
      <c r="B14" s="409" t="s">
        <v>433</v>
      </c>
      <c r="C14" s="406">
        <v>69</v>
      </c>
      <c r="E14" s="402"/>
    </row>
    <row r="15" ht="24" customHeight="1" spans="1:5">
      <c r="A15" s="399">
        <v>50204</v>
      </c>
      <c r="B15" s="409" t="s">
        <v>434</v>
      </c>
      <c r="C15" s="406"/>
      <c r="E15" s="402"/>
    </row>
    <row r="16" ht="24" customHeight="1" spans="1:5">
      <c r="A16" s="399">
        <v>50205</v>
      </c>
      <c r="B16" s="408" t="s">
        <v>435</v>
      </c>
      <c r="C16" s="406">
        <v>63</v>
      </c>
      <c r="E16" s="402"/>
    </row>
    <row r="17" ht="24" customHeight="1" spans="1:5">
      <c r="A17" s="399">
        <v>50206</v>
      </c>
      <c r="B17" s="408" t="s">
        <v>436</v>
      </c>
      <c r="C17" s="406">
        <v>234</v>
      </c>
      <c r="E17" s="402"/>
    </row>
    <row r="18" ht="24" customHeight="1" spans="1:5">
      <c r="A18" s="399">
        <v>50207</v>
      </c>
      <c r="B18" s="408" t="s">
        <v>437</v>
      </c>
      <c r="C18" s="406"/>
      <c r="E18" s="402"/>
    </row>
    <row r="19" ht="24" customHeight="1" spans="1:5">
      <c r="A19" s="399">
        <v>50208</v>
      </c>
      <c r="B19" s="409" t="s">
        <v>438</v>
      </c>
      <c r="C19" s="406">
        <v>650</v>
      </c>
      <c r="E19" s="402"/>
    </row>
    <row r="20" ht="24" customHeight="1" spans="1:5">
      <c r="A20" s="399">
        <v>50209</v>
      </c>
      <c r="B20" s="408" t="s">
        <v>439</v>
      </c>
      <c r="C20" s="406">
        <v>58</v>
      </c>
      <c r="E20" s="402"/>
    </row>
    <row r="21" ht="24" customHeight="1" spans="1:5">
      <c r="A21" s="399">
        <v>50299</v>
      </c>
      <c r="B21" s="408" t="s">
        <v>440</v>
      </c>
      <c r="C21" s="406">
        <v>1600</v>
      </c>
      <c r="E21" s="402"/>
    </row>
    <row r="22" ht="24" customHeight="1" spans="1:5">
      <c r="A22" s="403">
        <v>503</v>
      </c>
      <c r="B22" s="404" t="s">
        <v>441</v>
      </c>
      <c r="C22" s="401">
        <f>SUM(C23:C29)</f>
        <v>0</v>
      </c>
      <c r="E22" s="402"/>
    </row>
    <row r="23" ht="24" customHeight="1" spans="1:5">
      <c r="A23" s="399">
        <v>50301</v>
      </c>
      <c r="B23" s="408" t="s">
        <v>442</v>
      </c>
      <c r="C23" s="406"/>
      <c r="E23" s="402"/>
    </row>
    <row r="24" ht="24" customHeight="1" spans="1:5">
      <c r="A24" s="399">
        <v>50302</v>
      </c>
      <c r="B24" s="409" t="s">
        <v>443</v>
      </c>
      <c r="C24" s="406"/>
      <c r="E24" s="402"/>
    </row>
    <row r="25" ht="24" customHeight="1" spans="1:5">
      <c r="A25" s="399">
        <v>50303</v>
      </c>
      <c r="B25" s="408" t="s">
        <v>444</v>
      </c>
      <c r="C25" s="406"/>
      <c r="E25" s="402"/>
    </row>
    <row r="26" ht="24" customHeight="1" spans="1:5">
      <c r="A26" s="399">
        <v>50304</v>
      </c>
      <c r="B26" s="408" t="s">
        <v>445</v>
      </c>
      <c r="C26" s="406"/>
      <c r="E26" s="402"/>
    </row>
    <row r="27" ht="24" customHeight="1" spans="1:5">
      <c r="A27" s="399">
        <v>50305</v>
      </c>
      <c r="B27" s="408" t="s">
        <v>446</v>
      </c>
      <c r="C27" s="406"/>
      <c r="E27" s="402"/>
    </row>
    <row r="28" ht="24" customHeight="1" spans="1:5">
      <c r="A28" s="399">
        <v>50306</v>
      </c>
      <c r="B28" s="408" t="s">
        <v>447</v>
      </c>
      <c r="C28" s="406"/>
      <c r="E28" s="402"/>
    </row>
    <row r="29" ht="24" customHeight="1" spans="1:5">
      <c r="A29" s="399">
        <v>50399</v>
      </c>
      <c r="B29" s="408" t="s">
        <v>448</v>
      </c>
      <c r="C29" s="406"/>
      <c r="E29" s="402"/>
    </row>
    <row r="30" ht="24" customHeight="1" spans="1:5">
      <c r="A30" s="403">
        <v>504</v>
      </c>
      <c r="B30" s="404" t="s">
        <v>449</v>
      </c>
      <c r="C30" s="401">
        <f>SUM(C31:C36)</f>
        <v>0</v>
      </c>
      <c r="E30" s="402"/>
    </row>
    <row r="31" ht="24" customHeight="1" spans="1:5">
      <c r="A31" s="399">
        <v>50401</v>
      </c>
      <c r="B31" s="408" t="s">
        <v>442</v>
      </c>
      <c r="C31" s="406"/>
      <c r="E31" s="402"/>
    </row>
    <row r="32" ht="24" customHeight="1" spans="1:5">
      <c r="A32" s="399">
        <v>50402</v>
      </c>
      <c r="B32" s="409" t="s">
        <v>443</v>
      </c>
      <c r="C32" s="406"/>
      <c r="E32" s="402"/>
    </row>
    <row r="33" ht="24" customHeight="1" spans="1:5">
      <c r="A33" s="399">
        <v>50403</v>
      </c>
      <c r="B33" s="408" t="s">
        <v>444</v>
      </c>
      <c r="C33" s="406"/>
      <c r="E33" s="402"/>
    </row>
    <row r="34" ht="24" customHeight="1" spans="1:5">
      <c r="A34" s="399">
        <v>50404</v>
      </c>
      <c r="B34" s="408" t="s">
        <v>446</v>
      </c>
      <c r="C34" s="406"/>
      <c r="E34" s="402"/>
    </row>
    <row r="35" ht="24" customHeight="1" spans="1:5">
      <c r="A35" s="399">
        <v>50405</v>
      </c>
      <c r="B35" s="408" t="s">
        <v>447</v>
      </c>
      <c r="C35" s="406"/>
      <c r="E35" s="402"/>
    </row>
    <row r="36" ht="24" customHeight="1" spans="1:5">
      <c r="A36" s="399">
        <v>50499</v>
      </c>
      <c r="B36" s="408" t="s">
        <v>448</v>
      </c>
      <c r="C36" s="406"/>
      <c r="E36" s="402"/>
    </row>
    <row r="37" ht="24" customHeight="1" spans="1:5">
      <c r="A37" s="403">
        <v>505</v>
      </c>
      <c r="B37" s="404" t="s">
        <v>450</v>
      </c>
      <c r="C37" s="401">
        <f>SUM(C38:C40)</f>
        <v>78689</v>
      </c>
      <c r="E37" s="402"/>
    </row>
    <row r="38" ht="24" customHeight="1" spans="1:5">
      <c r="A38" s="399">
        <v>50501</v>
      </c>
      <c r="B38" s="409" t="s">
        <v>451</v>
      </c>
      <c r="C38" s="406">
        <v>74598</v>
      </c>
      <c r="E38" s="402"/>
    </row>
    <row r="39" ht="24" customHeight="1" spans="1:5">
      <c r="A39" s="399">
        <v>50502</v>
      </c>
      <c r="B39" s="409" t="s">
        <v>452</v>
      </c>
      <c r="C39" s="406">
        <v>4091</v>
      </c>
      <c r="E39" s="402"/>
    </row>
    <row r="40" ht="24" customHeight="1" spans="1:5">
      <c r="A40" s="399">
        <v>50599</v>
      </c>
      <c r="B40" s="409" t="s">
        <v>453</v>
      </c>
      <c r="C40" s="406"/>
      <c r="E40" s="402"/>
    </row>
    <row r="41" ht="24" customHeight="1" spans="1:5">
      <c r="A41" s="403">
        <v>506</v>
      </c>
      <c r="B41" s="404" t="s">
        <v>454</v>
      </c>
      <c r="C41" s="401">
        <f>SUM(C42:C43)</f>
        <v>0</v>
      </c>
      <c r="E41" s="402"/>
    </row>
    <row r="42" ht="24" customHeight="1" spans="1:5">
      <c r="A42" s="399">
        <v>50601</v>
      </c>
      <c r="B42" s="409" t="s">
        <v>455</v>
      </c>
      <c r="C42" s="406"/>
      <c r="E42" s="402"/>
    </row>
    <row r="43" ht="24" customHeight="1" spans="1:5">
      <c r="A43" s="399">
        <v>50602</v>
      </c>
      <c r="B43" s="409" t="s">
        <v>456</v>
      </c>
      <c r="C43" s="406"/>
      <c r="E43" s="402"/>
    </row>
    <row r="44" ht="24" customHeight="1" spans="1:5">
      <c r="A44" s="403">
        <v>507</v>
      </c>
      <c r="B44" s="404" t="s">
        <v>457</v>
      </c>
      <c r="C44" s="401">
        <f>SUM(C45:C47)</f>
        <v>0</v>
      </c>
      <c r="E44" s="402"/>
    </row>
    <row r="45" ht="24" customHeight="1" spans="1:5">
      <c r="A45" s="399">
        <v>50701</v>
      </c>
      <c r="B45" s="409" t="s">
        <v>458</v>
      </c>
      <c r="C45" s="406"/>
      <c r="E45" s="402"/>
    </row>
    <row r="46" ht="24" customHeight="1" spans="1:5">
      <c r="A46" s="399">
        <v>50702</v>
      </c>
      <c r="B46" s="409" t="s">
        <v>459</v>
      </c>
      <c r="C46" s="406"/>
      <c r="E46" s="402"/>
    </row>
    <row r="47" ht="24" customHeight="1" spans="1:5">
      <c r="A47" s="399">
        <v>50799</v>
      </c>
      <c r="B47" s="409" t="s">
        <v>460</v>
      </c>
      <c r="C47" s="406"/>
      <c r="E47" s="402"/>
    </row>
    <row r="48" ht="24" customHeight="1" spans="1:5">
      <c r="A48" s="403">
        <v>508</v>
      </c>
      <c r="B48" s="404" t="s">
        <v>461</v>
      </c>
      <c r="C48" s="401">
        <f>SUM(C49:C52)</f>
        <v>0</v>
      </c>
      <c r="E48" s="402"/>
    </row>
    <row r="49" ht="24" customHeight="1" spans="1:5">
      <c r="A49" s="399">
        <v>50803</v>
      </c>
      <c r="B49" s="408" t="s">
        <v>462</v>
      </c>
      <c r="C49" s="406"/>
      <c r="E49" s="402"/>
    </row>
    <row r="50" ht="24" customHeight="1" spans="1:5">
      <c r="A50" s="399">
        <v>50804</v>
      </c>
      <c r="B50" s="408" t="s">
        <v>463</v>
      </c>
      <c r="C50" s="406"/>
      <c r="E50" s="402"/>
    </row>
    <row r="51" ht="24" customHeight="1" spans="1:5">
      <c r="A51" s="399">
        <v>50805</v>
      </c>
      <c r="B51" s="408" t="s">
        <v>464</v>
      </c>
      <c r="C51" s="406"/>
      <c r="E51" s="402"/>
    </row>
    <row r="52" ht="24" customHeight="1" spans="1:5">
      <c r="A52" s="399">
        <v>50899</v>
      </c>
      <c r="B52" s="408" t="s">
        <v>465</v>
      </c>
      <c r="C52" s="406"/>
      <c r="E52" s="402"/>
    </row>
    <row r="53" ht="24" customHeight="1" spans="1:5">
      <c r="A53" s="403">
        <v>509</v>
      </c>
      <c r="B53" s="404" t="s">
        <v>466</v>
      </c>
      <c r="C53" s="401">
        <f>SUM(C54:C58)</f>
        <v>6481</v>
      </c>
      <c r="E53" s="402"/>
    </row>
    <row r="54" ht="24" customHeight="1" spans="1:5">
      <c r="A54" s="399">
        <v>50901</v>
      </c>
      <c r="B54" s="409" t="s">
        <v>467</v>
      </c>
      <c r="C54" s="406">
        <v>5702</v>
      </c>
      <c r="E54" s="402"/>
    </row>
    <row r="55" ht="24" customHeight="1" spans="1:5">
      <c r="A55" s="399">
        <v>50902</v>
      </c>
      <c r="B55" s="409" t="s">
        <v>468</v>
      </c>
      <c r="C55" s="406"/>
      <c r="E55" s="402"/>
    </row>
    <row r="56" ht="24" customHeight="1" spans="1:5">
      <c r="A56" s="399">
        <v>50903</v>
      </c>
      <c r="B56" s="408" t="s">
        <v>469</v>
      </c>
      <c r="C56" s="406"/>
      <c r="E56" s="402"/>
    </row>
    <row r="57" ht="24" customHeight="1" spans="1:5">
      <c r="A57" s="399">
        <v>50904</v>
      </c>
      <c r="B57" s="408" t="s">
        <v>470</v>
      </c>
      <c r="C57" s="406">
        <v>134</v>
      </c>
      <c r="E57" s="402"/>
    </row>
    <row r="58" ht="24" customHeight="1" spans="1:5">
      <c r="A58" s="399">
        <v>50999</v>
      </c>
      <c r="B58" s="410" t="s">
        <v>502</v>
      </c>
      <c r="C58" s="406">
        <v>645</v>
      </c>
      <c r="E58" s="402"/>
    </row>
    <row r="59" ht="24" customHeight="1" spans="1:5">
      <c r="A59" s="403">
        <v>510</v>
      </c>
      <c r="B59" s="404" t="s">
        <v>472</v>
      </c>
      <c r="C59" s="401">
        <f>SUM(C60:C62)</f>
        <v>0</v>
      </c>
      <c r="E59" s="402"/>
    </row>
    <row r="60" ht="24" customHeight="1" spans="1:5">
      <c r="A60" s="399">
        <v>51002</v>
      </c>
      <c r="B60" s="409" t="s">
        <v>473</v>
      </c>
      <c r="C60" s="406"/>
      <c r="E60" s="402"/>
    </row>
    <row r="61" ht="24" customHeight="1" spans="1:5">
      <c r="A61" s="399">
        <v>51003</v>
      </c>
      <c r="B61" s="409" t="s">
        <v>474</v>
      </c>
      <c r="C61" s="406"/>
      <c r="E61" s="402"/>
    </row>
    <row r="62" ht="24" customHeight="1" spans="1:5">
      <c r="A62" s="399">
        <v>51004</v>
      </c>
      <c r="B62" s="408" t="s">
        <v>475</v>
      </c>
      <c r="C62" s="406"/>
      <c r="E62" s="402"/>
    </row>
    <row r="63" ht="24" customHeight="1" spans="1:5">
      <c r="A63" s="403">
        <v>511</v>
      </c>
      <c r="B63" s="404" t="s">
        <v>476</v>
      </c>
      <c r="C63" s="401">
        <f>SUM(C64:C67)</f>
        <v>0</v>
      </c>
      <c r="E63" s="402"/>
    </row>
    <row r="64" ht="24" customHeight="1" spans="1:5">
      <c r="A64" s="399">
        <v>51101</v>
      </c>
      <c r="B64" s="409" t="s">
        <v>477</v>
      </c>
      <c r="C64" s="406"/>
      <c r="E64" s="402"/>
    </row>
    <row r="65" ht="24" customHeight="1" spans="1:5">
      <c r="A65" s="399">
        <v>51102</v>
      </c>
      <c r="B65" s="409" t="s">
        <v>478</v>
      </c>
      <c r="C65" s="406"/>
      <c r="E65" s="402"/>
    </row>
    <row r="66" ht="24" customHeight="1" spans="1:5">
      <c r="A66" s="399">
        <v>51103</v>
      </c>
      <c r="B66" s="408" t="s">
        <v>479</v>
      </c>
      <c r="C66" s="406"/>
      <c r="E66" s="402"/>
    </row>
    <row r="67" ht="24" customHeight="1" spans="1:5">
      <c r="A67" s="399">
        <v>51104</v>
      </c>
      <c r="B67" s="408" t="s">
        <v>480</v>
      </c>
      <c r="C67" s="406"/>
      <c r="E67" s="402"/>
    </row>
    <row r="68" ht="24" customHeight="1" spans="1:5">
      <c r="A68" s="403">
        <v>512</v>
      </c>
      <c r="B68" s="404" t="s">
        <v>481</v>
      </c>
      <c r="C68" s="401">
        <f>SUM(C69:C70)</f>
        <v>0</v>
      </c>
      <c r="E68" s="402"/>
    </row>
    <row r="69" ht="24" customHeight="1" spans="1:5">
      <c r="A69" s="399">
        <v>51201</v>
      </c>
      <c r="B69" s="410" t="s">
        <v>503</v>
      </c>
      <c r="C69" s="406"/>
      <c r="E69" s="402"/>
    </row>
    <row r="70" ht="24" customHeight="1" spans="1:5">
      <c r="A70" s="399">
        <v>51202</v>
      </c>
      <c r="B70" s="410" t="s">
        <v>504</v>
      </c>
      <c r="C70" s="406"/>
      <c r="E70" s="402"/>
    </row>
    <row r="71" ht="24" customHeight="1" spans="1:5">
      <c r="A71" s="403">
        <v>513</v>
      </c>
      <c r="B71" s="404" t="s">
        <v>484</v>
      </c>
      <c r="C71" s="401">
        <f>SUM(C72:C77)</f>
        <v>0</v>
      </c>
      <c r="E71" s="402"/>
    </row>
    <row r="72" ht="24" customHeight="1" spans="1:5">
      <c r="A72" s="399">
        <v>51301</v>
      </c>
      <c r="B72" s="410" t="s">
        <v>505</v>
      </c>
      <c r="C72" s="406"/>
      <c r="E72" s="402"/>
    </row>
    <row r="73" ht="24" customHeight="1" spans="1:5">
      <c r="A73" s="399">
        <v>51303</v>
      </c>
      <c r="B73" s="408" t="s">
        <v>486</v>
      </c>
      <c r="C73" s="406"/>
      <c r="E73" s="402"/>
    </row>
    <row r="74" ht="24" customHeight="1" spans="1:5">
      <c r="A74" s="399">
        <v>51304</v>
      </c>
      <c r="B74" s="408" t="s">
        <v>487</v>
      </c>
      <c r="C74" s="406"/>
      <c r="E74" s="402"/>
    </row>
    <row r="75" ht="24" customHeight="1" spans="1:5">
      <c r="A75" s="399">
        <v>50105</v>
      </c>
      <c r="B75" s="408" t="s">
        <v>488</v>
      </c>
      <c r="C75" s="406"/>
      <c r="E75" s="402"/>
    </row>
    <row r="76" ht="24" customHeight="1" spans="1:5">
      <c r="A76" s="399">
        <v>51306</v>
      </c>
      <c r="B76" s="408" t="s">
        <v>489</v>
      </c>
      <c r="C76" s="406"/>
      <c r="E76" s="402"/>
    </row>
    <row r="77" ht="24" customHeight="1" spans="1:5">
      <c r="A77" s="399">
        <v>51307</v>
      </c>
      <c r="B77" s="408" t="s">
        <v>490</v>
      </c>
      <c r="C77" s="406"/>
      <c r="E77" s="402"/>
    </row>
    <row r="78" ht="24" customHeight="1" spans="1:5">
      <c r="A78" s="403">
        <v>514</v>
      </c>
      <c r="B78" s="404" t="s">
        <v>491</v>
      </c>
      <c r="C78" s="401">
        <f>SUM(C79:C80)</f>
        <v>0</v>
      </c>
      <c r="E78" s="402"/>
    </row>
    <row r="79" ht="24" customHeight="1" spans="1:5">
      <c r="A79" s="399">
        <v>51401</v>
      </c>
      <c r="B79" s="409" t="s">
        <v>492</v>
      </c>
      <c r="C79" s="406"/>
      <c r="E79" s="402"/>
    </row>
    <row r="80" ht="24" customHeight="1" spans="1:5">
      <c r="A80" s="399">
        <v>51402</v>
      </c>
      <c r="B80" s="409" t="s">
        <v>493</v>
      </c>
      <c r="C80" s="406"/>
      <c r="E80" s="402"/>
    </row>
    <row r="81" ht="24" customHeight="1" spans="1:5">
      <c r="A81" s="403">
        <v>599</v>
      </c>
      <c r="B81" s="404" t="s">
        <v>494</v>
      </c>
      <c r="C81" s="401">
        <f>SUM(C82:C86)</f>
        <v>0</v>
      </c>
      <c r="E81" s="402"/>
    </row>
    <row r="82" ht="24" customHeight="1" spans="1:5">
      <c r="A82" s="399">
        <v>59907</v>
      </c>
      <c r="B82" s="409" t="s">
        <v>495</v>
      </c>
      <c r="C82" s="406"/>
      <c r="E82" s="402"/>
    </row>
    <row r="83" ht="24" customHeight="1" spans="1:5">
      <c r="A83" s="399">
        <v>59908</v>
      </c>
      <c r="B83" s="408" t="s">
        <v>496</v>
      </c>
      <c r="C83" s="406"/>
      <c r="E83" s="402"/>
    </row>
    <row r="84" ht="24" customHeight="1" spans="1:5">
      <c r="A84" s="399">
        <v>59909</v>
      </c>
      <c r="B84" s="408" t="s">
        <v>497</v>
      </c>
      <c r="C84" s="406"/>
      <c r="E84" s="402"/>
    </row>
    <row r="85" ht="24" customHeight="1" spans="1:5">
      <c r="A85" s="399">
        <v>59910</v>
      </c>
      <c r="B85" s="408" t="s">
        <v>498</v>
      </c>
      <c r="C85" s="406"/>
      <c r="E85" s="402"/>
    </row>
    <row r="86" ht="24" customHeight="1" spans="1:5">
      <c r="A86" s="399">
        <v>59999</v>
      </c>
      <c r="B86" s="408" t="s">
        <v>499</v>
      </c>
      <c r="C86" s="406"/>
      <c r="E86" s="402"/>
    </row>
    <row r="87" ht="24" customHeight="1"/>
    <row r="88" ht="24" customHeight="1"/>
    <row r="89" ht="24" customHeight="1"/>
    <row r="90" ht="24" customHeight="1"/>
    <row r="91" ht="24" customHeight="1"/>
    <row r="92" ht="24" customHeight="1"/>
    <row r="93" ht="24" customHeight="1"/>
    <row r="94" ht="24" customHeight="1"/>
    <row r="95" ht="24" customHeight="1"/>
    <row r="96" ht="24" customHeight="1"/>
  </sheetData>
  <mergeCells count="1">
    <mergeCell ref="B2:C2"/>
  </mergeCells>
  <printOptions horizontalCentered="1"/>
  <pageMargins left="0.590277777777778" right="0.590277777777778" top="0.786805555555556" bottom="0.786805555555556" header="0.5" footer="0.5"/>
  <pageSetup paperSize="9" orientation="portrait"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C000"/>
    <pageSetUpPr fitToPage="1"/>
  </sheetPr>
  <dimension ref="A1:C104"/>
  <sheetViews>
    <sheetView showZeros="0" workbookViewId="0">
      <selection activeCell="H10" sqref="H10"/>
    </sheetView>
  </sheetViews>
  <sheetFormatPr defaultColWidth="9" defaultRowHeight="14.25" outlineLevelCol="2"/>
  <cols>
    <col min="1" max="1" width="54.625" customWidth="1"/>
    <col min="2" max="2" width="19.375" style="354" customWidth="1"/>
    <col min="3" max="3" width="15.625" customWidth="1"/>
  </cols>
  <sheetData>
    <row r="1" s="336" customFormat="1" ht="24" customHeight="1" spans="1:3">
      <c r="A1" s="340" t="s">
        <v>506</v>
      </c>
      <c r="B1" s="355"/>
      <c r="C1" s="342"/>
    </row>
    <row r="2" s="337" customFormat="1" ht="60" customHeight="1" spans="1:3">
      <c r="A2" s="343" t="s">
        <v>507</v>
      </c>
      <c r="B2" s="356"/>
      <c r="C2" s="343"/>
    </row>
    <row r="3" s="338" customFormat="1" ht="27" customHeight="1" spans="1:3">
      <c r="A3" s="357"/>
      <c r="B3" s="357"/>
      <c r="C3" s="358" t="s">
        <v>2</v>
      </c>
    </row>
    <row r="4" s="339" customFormat="1" ht="25" customHeight="1" spans="1:3">
      <c r="A4" s="359" t="s">
        <v>508</v>
      </c>
      <c r="B4" s="360" t="s">
        <v>509</v>
      </c>
      <c r="C4" s="361" t="s">
        <v>510</v>
      </c>
    </row>
    <row r="5" s="339" customFormat="1" ht="24" customHeight="1" spans="1:3">
      <c r="A5" s="359" t="s">
        <v>33</v>
      </c>
      <c r="B5" s="362">
        <f>B6+B35</f>
        <v>33951</v>
      </c>
      <c r="C5" s="362">
        <f>C6+C35</f>
        <v>20500</v>
      </c>
    </row>
    <row r="6" s="339" customFormat="1" ht="24" customHeight="1" spans="1:3">
      <c r="A6" s="363" t="s">
        <v>511</v>
      </c>
      <c r="B6" s="362">
        <f>SUM(B7:B14)</f>
        <v>33951</v>
      </c>
      <c r="C6" s="362">
        <f>SUM(C7:C14)</f>
        <v>20500</v>
      </c>
    </row>
    <row r="7" s="339" customFormat="1" ht="24" customHeight="1" spans="1:3">
      <c r="A7" s="364" t="s">
        <v>512</v>
      </c>
      <c r="B7" s="365">
        <f>33951-B9</f>
        <v>18951</v>
      </c>
      <c r="C7" s="365">
        <f>20500-C9</f>
        <v>14500</v>
      </c>
    </row>
    <row r="8" s="339" customFormat="1" ht="24" customHeight="1" spans="1:3">
      <c r="A8" s="366" t="s">
        <v>513</v>
      </c>
      <c r="B8" s="367"/>
      <c r="C8" s="365"/>
    </row>
    <row r="9" s="339" customFormat="1" ht="24" customHeight="1" spans="1:3">
      <c r="A9" s="366" t="s">
        <v>514</v>
      </c>
      <c r="B9" s="368">
        <v>15000</v>
      </c>
      <c r="C9" s="368">
        <v>6000</v>
      </c>
    </row>
    <row r="10" s="339" customFormat="1" ht="24" customHeight="1" spans="1:3">
      <c r="A10" s="366" t="s">
        <v>515</v>
      </c>
      <c r="B10" s="369"/>
      <c r="C10" s="365"/>
    </row>
    <row r="11" s="339" customFormat="1" ht="24" customHeight="1" spans="1:3">
      <c r="A11" s="366" t="s">
        <v>516</v>
      </c>
      <c r="B11" s="369"/>
      <c r="C11" s="365"/>
    </row>
    <row r="12" s="339" customFormat="1" ht="24" customHeight="1" spans="1:3">
      <c r="A12" s="366" t="s">
        <v>517</v>
      </c>
      <c r="B12" s="367"/>
      <c r="C12" s="365"/>
    </row>
    <row r="13" s="353" customFormat="1" ht="24" customHeight="1" spans="1:3">
      <c r="A13" s="366" t="s">
        <v>518</v>
      </c>
      <c r="B13" s="370"/>
      <c r="C13" s="371"/>
    </row>
    <row r="14" s="353" customFormat="1" ht="24" customHeight="1" spans="1:3">
      <c r="A14" s="372" t="s">
        <v>519</v>
      </c>
      <c r="B14" s="373">
        <f>SUM(B15:B34)</f>
        <v>0</v>
      </c>
      <c r="C14" s="373">
        <f>SUM(C15:C34)</f>
        <v>0</v>
      </c>
    </row>
    <row r="15" s="353" customFormat="1" ht="29" customHeight="1" spans="1:3">
      <c r="A15" s="364" t="s">
        <v>520</v>
      </c>
      <c r="B15" s="374"/>
      <c r="C15" s="375"/>
    </row>
    <row r="16" s="339" customFormat="1" ht="29" customHeight="1" spans="1:3">
      <c r="A16" s="366" t="s">
        <v>521</v>
      </c>
      <c r="B16" s="374"/>
      <c r="C16" s="376"/>
    </row>
    <row r="17" s="339" customFormat="1" ht="29" customHeight="1" spans="1:3">
      <c r="A17" s="364" t="s">
        <v>522</v>
      </c>
      <c r="B17" s="374"/>
      <c r="C17" s="376"/>
    </row>
    <row r="18" s="339" customFormat="1" ht="29" customHeight="1" spans="1:3">
      <c r="A18" s="364" t="s">
        <v>523</v>
      </c>
      <c r="B18" s="374"/>
      <c r="C18" s="376"/>
    </row>
    <row r="19" s="339" customFormat="1" ht="29" customHeight="1" spans="1:3">
      <c r="A19" s="364" t="s">
        <v>524</v>
      </c>
      <c r="B19" s="374"/>
      <c r="C19" s="376"/>
    </row>
    <row r="20" s="339" customFormat="1" ht="29" customHeight="1" spans="1:3">
      <c r="A20" s="364" t="s">
        <v>525</v>
      </c>
      <c r="B20" s="374"/>
      <c r="C20" s="376"/>
    </row>
    <row r="21" s="339" customFormat="1" ht="29" customHeight="1" spans="1:3">
      <c r="A21" s="364" t="s">
        <v>526</v>
      </c>
      <c r="B21" s="374"/>
      <c r="C21" s="376"/>
    </row>
    <row r="22" s="339" customFormat="1" ht="29" customHeight="1" spans="1:3">
      <c r="A22" s="364" t="s">
        <v>527</v>
      </c>
      <c r="B22" s="374"/>
      <c r="C22" s="376"/>
    </row>
    <row r="23" s="339" customFormat="1" ht="29" customHeight="1" spans="1:3">
      <c r="A23" s="364" t="s">
        <v>528</v>
      </c>
      <c r="B23" s="374"/>
      <c r="C23" s="376"/>
    </row>
    <row r="24" s="339" customFormat="1" ht="29" customHeight="1" spans="1:3">
      <c r="A24" s="364" t="s">
        <v>529</v>
      </c>
      <c r="B24" s="377"/>
      <c r="C24" s="376"/>
    </row>
    <row r="25" s="339" customFormat="1" ht="29" customHeight="1" spans="1:3">
      <c r="A25" s="364" t="s">
        <v>530</v>
      </c>
      <c r="B25" s="374"/>
      <c r="C25" s="376"/>
    </row>
    <row r="26" s="339" customFormat="1" ht="29" customHeight="1" spans="1:3">
      <c r="A26" s="364" t="s">
        <v>531</v>
      </c>
      <c r="B26" s="374"/>
      <c r="C26" s="376"/>
    </row>
    <row r="27" s="339" customFormat="1" ht="29" customHeight="1" spans="1:3">
      <c r="A27" s="364" t="s">
        <v>532</v>
      </c>
      <c r="B27" s="374"/>
      <c r="C27" s="376"/>
    </row>
    <row r="28" s="339" customFormat="1" ht="29" customHeight="1" spans="1:3">
      <c r="A28" s="364" t="s">
        <v>533</v>
      </c>
      <c r="B28" s="374"/>
      <c r="C28" s="376"/>
    </row>
    <row r="29" s="339" customFormat="1" ht="29" customHeight="1" spans="1:3">
      <c r="A29" s="364" t="s">
        <v>534</v>
      </c>
      <c r="B29" s="374"/>
      <c r="C29" s="376"/>
    </row>
    <row r="30" s="339" customFormat="1" ht="29" customHeight="1" spans="1:3">
      <c r="A30" s="364" t="s">
        <v>535</v>
      </c>
      <c r="B30" s="374"/>
      <c r="C30" s="376"/>
    </row>
    <row r="31" s="339" customFormat="1" ht="29" customHeight="1" spans="1:3">
      <c r="A31" s="364" t="s">
        <v>536</v>
      </c>
      <c r="B31" s="376"/>
      <c r="C31" s="376"/>
    </row>
    <row r="32" s="339" customFormat="1" ht="29" customHeight="1" spans="1:3">
      <c r="A32" s="364" t="s">
        <v>537</v>
      </c>
      <c r="B32" s="376"/>
      <c r="C32" s="376"/>
    </row>
    <row r="33" s="339" customFormat="1" ht="29" customHeight="1" spans="1:3">
      <c r="A33" s="364" t="s">
        <v>538</v>
      </c>
      <c r="B33" s="376"/>
      <c r="C33" s="376"/>
    </row>
    <row r="34" s="339" customFormat="1" ht="29" customHeight="1" spans="1:3">
      <c r="A34" s="364" t="s">
        <v>539</v>
      </c>
      <c r="B34" s="376"/>
      <c r="C34" s="376"/>
    </row>
    <row r="35" s="339" customFormat="1" ht="24" customHeight="1" spans="1:3">
      <c r="A35" s="378" t="s">
        <v>540</v>
      </c>
      <c r="B35" s="379">
        <f>SUM(B36:B37)</f>
        <v>0</v>
      </c>
      <c r="C35" s="379">
        <f>SUM(C36:C37)</f>
        <v>0</v>
      </c>
    </row>
    <row r="36" s="339" customFormat="1" ht="24" customHeight="1" spans="1:3">
      <c r="A36" s="364" t="s">
        <v>541</v>
      </c>
      <c r="B36" s="380"/>
      <c r="C36" s="376"/>
    </row>
    <row r="37" s="339" customFormat="1" ht="24" customHeight="1" spans="1:3">
      <c r="A37" s="381" t="s">
        <v>542</v>
      </c>
      <c r="B37" s="380"/>
      <c r="C37" s="376"/>
    </row>
    <row r="38" ht="24" customHeight="1"/>
    <row r="39" ht="24" customHeight="1"/>
    <row r="40" ht="24" customHeight="1"/>
    <row r="41" ht="24" customHeight="1"/>
    <row r="42" ht="24" customHeight="1"/>
    <row r="43" ht="24" customHeight="1"/>
    <row r="44" ht="24" customHeight="1"/>
    <row r="45" ht="24" customHeight="1"/>
    <row r="46" ht="24" customHeight="1"/>
    <row r="47" ht="24" customHeight="1"/>
    <row r="48" ht="24" customHeight="1"/>
    <row r="49" ht="24" customHeight="1"/>
    <row r="50" ht="24" customHeight="1"/>
    <row r="51" ht="24" customHeight="1"/>
    <row r="52" ht="24" customHeight="1"/>
    <row r="53" ht="24" customHeight="1"/>
    <row r="54" ht="24" customHeight="1"/>
    <row r="55" ht="24" customHeight="1"/>
    <row r="56" ht="24" customHeight="1"/>
    <row r="57" ht="24" customHeight="1"/>
    <row r="58" ht="24" customHeight="1"/>
    <row r="59" ht="24" customHeight="1"/>
    <row r="60" ht="24" customHeight="1"/>
    <row r="61" ht="24" customHeight="1"/>
    <row r="62" ht="24" customHeight="1"/>
    <row r="63" ht="24" customHeight="1"/>
    <row r="64" ht="24" customHeight="1"/>
    <row r="65" ht="24" customHeight="1"/>
    <row r="66" ht="24" customHeight="1"/>
    <row r="67" ht="24" customHeight="1"/>
    <row r="68" ht="24" customHeight="1"/>
    <row r="69" ht="24" customHeight="1"/>
    <row r="70" ht="24" customHeight="1"/>
    <row r="71" ht="24" customHeight="1"/>
    <row r="72" ht="24" customHeight="1"/>
    <row r="73" ht="24" customHeight="1"/>
    <row r="74" ht="24" customHeight="1"/>
    <row r="75" ht="24" customHeight="1"/>
    <row r="76" ht="24" customHeight="1"/>
    <row r="77" ht="24" customHeight="1"/>
    <row r="78" ht="24" customHeight="1"/>
    <row r="79" ht="24" customHeight="1"/>
    <row r="80" ht="24" customHeight="1"/>
    <row r="81" ht="24" customHeight="1"/>
    <row r="82" ht="24" customHeight="1"/>
    <row r="83" ht="24" customHeight="1"/>
    <row r="84" ht="24" customHeight="1"/>
    <row r="85" ht="24" customHeight="1"/>
    <row r="86" ht="24" customHeight="1"/>
    <row r="87" ht="24" customHeight="1"/>
    <row r="88" ht="24" customHeight="1"/>
    <row r="89" ht="24" customHeight="1"/>
    <row r="90" ht="24" customHeight="1"/>
    <row r="91" ht="24" customHeight="1"/>
    <row r="92" ht="24" customHeight="1"/>
    <row r="93" ht="24" customHeight="1"/>
    <row r="94" ht="24" customHeight="1"/>
    <row r="95" ht="24" customHeight="1"/>
    <row r="96" ht="24" customHeight="1"/>
    <row r="97" ht="24" customHeight="1"/>
    <row r="98" ht="24" customHeight="1"/>
    <row r="99" ht="24" customHeight="1"/>
    <row r="100" ht="24" customHeight="1"/>
    <row r="101" ht="24" customHeight="1"/>
    <row r="102" ht="24" customHeight="1"/>
    <row r="103" ht="24" customHeight="1"/>
    <row r="104" ht="24" customHeight="1"/>
  </sheetData>
  <mergeCells count="1">
    <mergeCell ref="A2:C2"/>
  </mergeCells>
  <printOptions horizontalCentered="1"/>
  <pageMargins left="0.590277777777778" right="0.590277777777778" top="0.786805555555556" bottom="0.786805555555556" header="0.5" footer="0.5"/>
  <pageSetup paperSize="9" scale="68"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40</vt:i4>
      </vt:variant>
    </vt:vector>
  </HeadingPairs>
  <TitlesOfParts>
    <vt:vector size="40" baseType="lpstr">
      <vt:lpstr>1.收入</vt:lpstr>
      <vt:lpstr>2.支出</vt:lpstr>
      <vt:lpstr>3.平衡表</vt:lpstr>
      <vt:lpstr>4.本级收入</vt:lpstr>
      <vt:lpstr>5.本级支出</vt:lpstr>
      <vt:lpstr>6.本级平衡表</vt:lpstr>
      <vt:lpstr>7.本级支出经济分类</vt:lpstr>
      <vt:lpstr>8.本级经济分类基本支出</vt:lpstr>
      <vt:lpstr>9.一般公共预算对下补助</vt:lpstr>
      <vt:lpstr>10.转移支付分地区</vt:lpstr>
      <vt:lpstr>11.本级基本建设支出</vt:lpstr>
      <vt:lpstr>12.本级重大投资计划和项目情况表</vt:lpstr>
      <vt:lpstr>13.基金收入</vt:lpstr>
      <vt:lpstr>14.基金支出</vt:lpstr>
      <vt:lpstr>15.基金平衡表</vt:lpstr>
      <vt:lpstr>16.本级基金收入</vt:lpstr>
      <vt:lpstr>17.本级基金支出</vt:lpstr>
      <vt:lpstr>18.本级基金平衡</vt:lpstr>
      <vt:lpstr>19.基金对下补助</vt:lpstr>
      <vt:lpstr>20.国资收入</vt:lpstr>
      <vt:lpstr>21.国资支出</vt:lpstr>
      <vt:lpstr>22.国资平衡表</vt:lpstr>
      <vt:lpstr>23.本级国资收入</vt:lpstr>
      <vt:lpstr>24.本级国资支出</vt:lpstr>
      <vt:lpstr>25.本级国资平衡表</vt:lpstr>
      <vt:lpstr>26.国资对下补助</vt:lpstr>
      <vt:lpstr>27.社保基金收入</vt:lpstr>
      <vt:lpstr>28.社保基金支出</vt:lpstr>
      <vt:lpstr>29.社保基金平衡表</vt:lpstr>
      <vt:lpstr>30.本级社保基金收入</vt:lpstr>
      <vt:lpstr>31.本级社保基金支出</vt:lpstr>
      <vt:lpstr>32.本级社保基金平衡表</vt:lpstr>
      <vt:lpstr>33. 2025年地方政府债务限额及余额预算情况表</vt:lpstr>
      <vt:lpstr>34.地方政府一般债务余额情况表</vt:lpstr>
      <vt:lpstr>35. 地方政府专项债务余额情况表</vt:lpstr>
      <vt:lpstr>36. 地方政府债券发行及还本付息情况表</vt:lpstr>
      <vt:lpstr>37.  2025年本级地方政府专项债务表</vt:lpstr>
      <vt:lpstr>38. 2025年本级新增政府债券项目实施</vt:lpstr>
      <vt:lpstr>39 . 2024年地方政府债务限额提前下达情况表</vt:lpstr>
      <vt:lpstr>40. 2026年年初新增地方政府债券资金安排表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revision>1</cp:revision>
  <dcterms:created xsi:type="dcterms:W3CDTF">2022-03-23T03:14:00Z</dcterms:created>
  <dcterms:modified xsi:type="dcterms:W3CDTF">2026-02-05T08:29:42Z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y fmtid="{D5CDD505-2E9C-101B-9397-08002B2CF9AE}" pid="3" name="ICV">
    <vt:lpwstr>32BBF8EAAEA546748AEA314EEE6C9954_13</vt:lpwstr>
  </property>
</Properties>
</file>